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Station probes max" sheetId="1" r:id="rId4"/>
  </sheets>
</workbook>
</file>

<file path=xl/sharedStrings.xml><?xml version="1.0" encoding="utf-8"?>
<sst xmlns="http://schemas.openxmlformats.org/spreadsheetml/2006/main" uniqueCount="133">
  <si>
    <t>Station 40C+  days</t>
  </si>
  <si>
    <t>Most recent probe change before 2017</t>
  </si>
  <si>
    <t>Date</t>
  </si>
  <si>
    <t># 40C+ days 10 years before</t>
  </si>
  <si>
    <t># 40C+ days 10 years after</t>
  </si>
  <si>
    <t># of rain days 10 years before</t>
  </si>
  <si>
    <t># of rain days 10 years after</t>
  </si>
  <si>
    <t>*</t>
  </si>
  <si>
    <t>Change in rain days</t>
  </si>
  <si>
    <t>Change in 40C+ days</t>
  </si>
  <si>
    <t>Adelaide 23090</t>
  </si>
  <si>
    <t>REPLACE Temperature Probe - Dry Bulb (Now Rosemount ST2401 S/N - 0626) Surface Observations</t>
  </si>
  <si>
    <t>Alice Springs 15590</t>
  </si>
  <si>
    <t>REPLACE Temperature Probe - Dry Bulb (Now Temp Control TCBMP01 S/N - 10278) Surface Observations</t>
  </si>
  <si>
    <t>Bathurst 63291</t>
  </si>
  <si>
    <t>REPLACE Temperature Probe - Dry Bulb (Now Temp Control TCBMP01 S/N - 10287/1) Surface Observations</t>
  </si>
  <si>
    <t>Bourke 48245</t>
  </si>
  <si>
    <t>REPLACE Temperature Probe - Dry Bulb (Now WIKA TR40 S/N - 107822-6) Surface Observations</t>
  </si>
  <si>
    <t>Brisbane 40842</t>
  </si>
  <si>
    <t>REPLACE Temperature Probe - Dry Bulb (Now Temp Control TCBMP01 S/N - 212) Surface Observations</t>
  </si>
  <si>
    <t>-</t>
  </si>
  <si>
    <t>Broome 3003</t>
  </si>
  <si>
    <t>REPLACE Temperature Probe - Dry Bulb (Now Temp Control TCBMP01 S/N - 10281/1) Surface Observations</t>
  </si>
  <si>
    <t>Bundaberg 39128</t>
  </si>
  <si>
    <t>REPLACE Temperature Probe - Dry Bulb (Now Temp Control TCBMP01 S/N - 10259) Surface Observations</t>
  </si>
  <si>
    <t>Burketown 29077</t>
  </si>
  <si>
    <t>REPLACE Temperature Probe - Dry Bulb (Now Rosemount ST2401 S/N - 0736) Surface Observations</t>
  </si>
  <si>
    <t>Cabramurra 72161</t>
  </si>
  <si>
    <t>REPLACE Temperature Probe - Dry Bulb (Now Rosemount S/N - 252) Surface Observations</t>
  </si>
  <si>
    <t>* 1996-97 rain from Cabramurra 72091</t>
  </si>
  <si>
    <t>Cairns 31011</t>
  </si>
  <si>
    <t>REPLACE Temperature Probe - Dry Bulb (Now Rosemount ST2401 S/N - 0738) Surface Observations</t>
  </si>
  <si>
    <t>Camooweal 37010</t>
  </si>
  <si>
    <t>REPLACE Temperature Probe - Dry Bulb (Now Rosemount S/N - NONE) Surface Observations</t>
  </si>
  <si>
    <t>Cape Bruny 94198</t>
  </si>
  <si>
    <t>REPLACE Temperature Probe - Dry Bulb (Now Rosemount ST2401 S/N - 0492) Surface Observations</t>
  </si>
  <si>
    <t>Cape Leeuwin 9518</t>
  </si>
  <si>
    <t>REPLACE Temperature Probe - Dry Bulb (Now Rosemount ST2401 S/N - 0381) Surface Observations</t>
  </si>
  <si>
    <t>Cape Otway 90015</t>
  </si>
  <si>
    <t>REPLACE Temperature Probe - Dry Bulb (Now Temp Control TCBMP01 S/N - 10284) Surface Observations</t>
  </si>
  <si>
    <t>Carnarvon 6011</t>
  </si>
  <si>
    <t>REPLACE Temperature Probe - Dry Bulb (Now Rosemount S/N - 10508) Surface Observations</t>
  </si>
  <si>
    <t>Ceduna 18012</t>
  </si>
  <si>
    <t>REPLACE Temperature Probe - Dry Bulb (Now Temp Control TCBMP01 S/N - 10134) Surface Observations</t>
  </si>
  <si>
    <t>Charleville 44021</t>
  </si>
  <si>
    <t>REPLACE Temperature Probe - Dry Bulb (Now Rosemount ST2401 S/N - 0488) Surface Observations</t>
  </si>
  <si>
    <t>Dubbo 65070</t>
  </si>
  <si>
    <t>REPLACE Temperature Probe - Dry Bulb (Now WIKA TR40 S/N - 10722-10) Surface Observations</t>
  </si>
  <si>
    <t>Eddystone 92045</t>
  </si>
  <si>
    <t>REPLACE Temperature Probe - Dry Bulb (Now Rosemount S/N - 0665) Surface Observations</t>
  </si>
  <si>
    <t>Esperance 9789</t>
  </si>
  <si>
    <t>REPLACE Temperature Probe - Dry Bulb (Now Rosemount ST2401 S/N - 0643) Surface Observations</t>
  </si>
  <si>
    <t>Forrest 11052</t>
  </si>
  <si>
    <t>REPLACE Temperature Probe - Dry Bulb (Now Temp Control TCBMP01 S/N - 10102) Surface Observations</t>
  </si>
  <si>
    <t>Gabo Island 84016</t>
  </si>
  <si>
    <t>REPLACE Temperature Probe - Dry Bulb (Now Temp Control TCBMP01 S/N - 10202) Surface Observations</t>
  </si>
  <si>
    <t>Giles 13017</t>
  </si>
  <si>
    <t>REPLACE Temperature Probe - Dry Bulb (Now Rosemount ST2401 S/N - 0324) Surface Observations</t>
  </si>
  <si>
    <t>Hobart 94029</t>
  </si>
  <si>
    <t>REPLACE Temperature Probe - Dry Bulb (Now Temp Control TCBMP01 S/N - 10238) Surface Observations</t>
  </si>
  <si>
    <t>Horn Island 27058</t>
  </si>
  <si>
    <t>REPLACE Temperature Probe - Dry Bulb (Now Rosemount ST2401 S/N - 0719) Surface Observations</t>
  </si>
  <si>
    <t>Inverell 56018</t>
  </si>
  <si>
    <t>REPLACE Temperature Probe - Dry Bulb (Now Temp Control TCBMP01 S/N - 10303) Surface Observations</t>
  </si>
  <si>
    <t>* Not ACORN</t>
  </si>
  <si>
    <t>Kalgoorlie 12038</t>
  </si>
  <si>
    <t>REPLACE Temperature Probe - Dry Bulb (Now Rosemount ST2401 S/N - 0772) Surface Observations</t>
  </si>
  <si>
    <t>Kalumburu 1019</t>
  </si>
  <si>
    <t>REPLACE Temperature Probe - Dry Bulb (Now Rosemount S/N - 509) Surface Observations</t>
  </si>
  <si>
    <t>Low Head 91293</t>
  </si>
  <si>
    <t>REPLACE Temperature Probe - Dry Bulb (Now Rosemount S/N - 555) Surface Observations</t>
  </si>
  <si>
    <t>Mackay 33119</t>
  </si>
  <si>
    <t>REPLACE Temperature Probe - Dry Bulb (Now WIKA TR40 S/N - 98197-10) Surface Observations</t>
  </si>
  <si>
    <t>Marble Bar 4106</t>
  </si>
  <si>
    <t>REPLACE Temperature Probe - Dry Bulb (Now Rosemount S/N - 604) Surface Observations</t>
  </si>
  <si>
    <t>Marree 17126</t>
  </si>
  <si>
    <t>REPLACE Temperature Probe - Dry Bulb (Now Rosemount ST2401 S/N - 0459) Surface Observations</t>
  </si>
  <si>
    <t>Meekatharra 7045</t>
  </si>
  <si>
    <t>REPLACE Temperature Probe - Dry Bulb (Now Rosemount S/N - 0174) Surface Observations</t>
  </si>
  <si>
    <t>Mildura 76031</t>
  </si>
  <si>
    <t>REPLACE Temperature Probe - Dry Bulb (Now Rosemount ST2401 S/N - 654) Surface Observations</t>
  </si>
  <si>
    <t>Mt Gambier 26021</t>
  </si>
  <si>
    <t>REPLACE Temperature Probe - Dry Bulb (Now Rosemount ST2401 S/N - 0732) Surface Observations</t>
  </si>
  <si>
    <t>Nhill 78015</t>
  </si>
  <si>
    <t>REPLACE Temperature Probe - Dry Bulb (Now Rosemount ST2401 S/N - 0623) Surface Observations</t>
  </si>
  <si>
    <t>Oodnadatta 17043</t>
  </si>
  <si>
    <t>REPLACE Temperature Probe - Dry Bulb (Now WIKA TR40 S/N - 98197-15) Surface Observations</t>
  </si>
  <si>
    <t>Pt Perpendicular 68151</t>
  </si>
  <si>
    <t>REPLACE Temperature Probe - Dry Bulb (Now Rosemount S/N - 0017) Surface Observations</t>
  </si>
  <si>
    <t>Port Hedland 4032</t>
  </si>
  <si>
    <t>REPLACE Temperature Probe - Dry Bulb (Now Rosemount S/N - 0607) Surface Observations</t>
  </si>
  <si>
    <t>Port Lincoln 18192</t>
  </si>
  <si>
    <t>REPLACE Temperature Probe - Dry Bulb (Now Rosemount ST2401 S/N - 0517) Surface Observations</t>
  </si>
  <si>
    <t>Port Macquarie 60139</t>
  </si>
  <si>
    <t>REPLACE Temperature Probe - Dry Bulb (Now Temp Control TCBMP01 S/N - 10337) Surface Observations</t>
  </si>
  <si>
    <t>Richmond NSW 67105</t>
  </si>
  <si>
    <t>REPLACE Temperature Probe - Dry Bulb (Now Rosemount S/N - 10515) Surface Observations</t>
  </si>
  <si>
    <t>Scone 61363</t>
  </si>
  <si>
    <t>REPLACE Temperature Probe - Dry Bulb (Now Temp Control TCBMP01 S/N - 10278/1) Surface Observations</t>
  </si>
  <si>
    <t>Sydney 66062</t>
  </si>
  <si>
    <t>REPLACE Temperature Probe - Dry Bulb (Now Temp Control TCBMP01 S/N - 10309) Surface Observations</t>
  </si>
  <si>
    <t>Tennant Creek 15135</t>
  </si>
  <si>
    <t>REPLACE Temperature Probe - Dry Bulb (Now Temp Control TCBMP01 S/N - 10125) Surface Observations</t>
  </si>
  <si>
    <t>Townsville 32040</t>
  </si>
  <si>
    <t>REPLACE Temperature Probe - Dry Bulb (Now Rosemount ST2401 S/N - 0246) Surface Observations</t>
  </si>
  <si>
    <t>Victoria River Downs 14825</t>
  </si>
  <si>
    <t>REPLACE Temperature Probe - Dry Bulb (Now Rosemount S/N - 0319) Surface Observations</t>
  </si>
  <si>
    <t>Williamtown 61078</t>
  </si>
  <si>
    <t>REPLACE Temperature Probe - Dry Bulb (Now Rosemount S/N - 407) Surface Observations</t>
  </si>
  <si>
    <t>Woomera 16001</t>
  </si>
  <si>
    <t>REPLACE Temperature Probe - Dry Bulb (Now Temp Control TCBMP01 S/N - 10114) Surface Observations</t>
  </si>
  <si>
    <t>Averages</t>
  </si>
  <si>
    <t>39 temperature probe changes</t>
  </si>
  <si>
    <t>23 Rosemount temperature probe changes</t>
  </si>
  <si>
    <t>Averages &gt; -1.08</t>
  </si>
  <si>
    <t>16 non-Rosemount temperature probe changes</t>
  </si>
  <si>
    <t>Averages &lt; -1.08</t>
  </si>
  <si>
    <t>13 Temp Control temperature probe changes</t>
  </si>
  <si>
    <t>Above shows an average +13.38 rainfall</t>
  </si>
  <si>
    <t>3 WIKA temperature probe changes</t>
  </si>
  <si>
    <t>days in the 10 years after vs before probe</t>
  </si>
  <si>
    <t>2000s (18 stations)</t>
  </si>
  <si>
    <t>change. The second column shows that</t>
  </si>
  <si>
    <t>2010s (21 stations)</t>
  </si>
  <si>
    <t>stations with more than a +13.38 increase</t>
  </si>
  <si>
    <t>First 10 years &lt; average 91 days (27 stations)</t>
  </si>
  <si>
    <t xml:space="preserve"> in rainfall days had an average 8.18 more</t>
  </si>
  <si>
    <t>First 10 years &gt; average 91 days (12 stations)</t>
  </si>
  <si>
    <t>40C+ days, while stations with less than a</t>
  </si>
  <si>
    <t>+13.38 change, or a decrease, had an</t>
  </si>
  <si>
    <t>averaged 28.77 more days of 40C+.</t>
  </si>
  <si>
    <t>Note : probe changes in recent years might not be counted over 10 years but however many years available. If a station probe change is in 2015, for example, the two</t>
  </si>
  <si>
    <t>years before and two years after to 2017 are counted, with corresponding years for rainfall days. Stations with no 40C+ days are not averaged.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</si>
</sst>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d/m/yy"/>
  </numFmts>
  <fonts count="9">
    <font>
      <sz val="10"/>
      <color indexed="8"/>
      <name val="Helvetica"/>
    </font>
    <font>
      <sz val="12"/>
      <color indexed="8"/>
      <name val="Helvetica"/>
    </font>
    <font>
      <b val="1"/>
      <sz val="14"/>
      <color indexed="9"/>
      <name val="Helvetica"/>
    </font>
    <font>
      <b val="1"/>
      <sz val="12"/>
      <color indexed="8"/>
      <name val="Helvetica"/>
    </font>
    <font>
      <b val="1"/>
      <sz val="11"/>
      <color indexed="8"/>
      <name val="Helvetica"/>
    </font>
    <font>
      <b val="1"/>
      <sz val="10"/>
      <color indexed="8"/>
      <name val="Helvetica"/>
    </font>
    <font>
      <sz val="9"/>
      <color indexed="8"/>
      <name val="Helvetica"/>
    </font>
    <font>
      <sz val="11"/>
      <color indexed="8"/>
      <name val="Helvetica"/>
    </font>
    <font>
      <i val="1"/>
      <sz val="11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8"/>
        <bgColor auto="1"/>
      </patternFill>
    </fill>
  </fills>
  <borders count="49">
    <border>
      <left/>
      <right/>
      <top/>
      <bottom/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2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>
        <color indexed="8"/>
      </top>
      <bottom>
        <color indexed="8"/>
      </bottom>
      <diagonal/>
    </border>
    <border>
      <left style="medium">
        <color indexed="8"/>
      </left>
      <right style="thin">
        <color indexed="12"/>
      </right>
      <top>
        <color indexed="8"/>
      </top>
      <bottom style="thin">
        <color indexed="11"/>
      </bottom>
      <diagonal/>
    </border>
    <border>
      <left style="thin">
        <color indexed="12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>
        <color indexed="8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2"/>
      </right>
      <top style="thin">
        <color indexed="11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thin">
        <color indexed="11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 style="medium">
        <color indexed="8"/>
      </left>
      <right style="medium">
        <color indexed="8"/>
      </right>
      <top>
        <color indexed="8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89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49" fontId="2" fillId="2" borderId="1" applyNumberFormat="1" applyFont="1" applyFill="1" applyBorder="1" applyAlignment="1" applyProtection="0">
      <alignment horizontal="center" vertical="center" wrapText="1"/>
    </xf>
    <xf numFmtId="49" fontId="3" fillId="2" borderId="2" applyNumberFormat="1" applyFont="1" applyFill="1" applyBorder="1" applyAlignment="1" applyProtection="0">
      <alignment horizontal="center" vertical="center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49" fontId="5" fillId="2" borderId="2" applyNumberFormat="1" applyFont="1" applyFill="1" applyBorder="1" applyAlignment="1" applyProtection="0">
      <alignment horizontal="center" vertical="center" wrapText="1"/>
    </xf>
    <xf numFmtId="49" fontId="3" fillId="2" borderId="3" applyNumberFormat="1" applyFont="1" applyFill="1" applyBorder="1" applyAlignment="1" applyProtection="0">
      <alignment horizontal="center" vertical="center" wrapText="1"/>
    </xf>
    <xf numFmtId="49" fontId="5" fillId="2" borderId="1" applyNumberFormat="1" applyFont="1" applyFill="1" applyBorder="1" applyAlignment="1" applyProtection="0">
      <alignment horizontal="center" vertical="center" wrapText="1"/>
    </xf>
    <xf numFmtId="49" fontId="5" fillId="2" borderId="3" applyNumberFormat="1" applyFont="1" applyFill="1" applyBorder="1" applyAlignment="1" applyProtection="0">
      <alignment horizontal="center" vertical="center" wrapText="1"/>
    </xf>
    <xf numFmtId="49" fontId="4" fillId="3" borderId="4" applyNumberFormat="1" applyFont="1" applyFill="1" applyBorder="1" applyAlignment="1" applyProtection="0">
      <alignment horizontal="center" vertical="center" wrapText="1"/>
    </xf>
    <xf numFmtId="49" fontId="0" borderId="5" applyNumberFormat="1" applyFont="1" applyFill="0" applyBorder="1" applyAlignment="1" applyProtection="0">
      <alignment horizontal="center" vertical="center" wrapText="1"/>
    </xf>
    <xf numFmtId="59" fontId="1" borderId="6" applyNumberFormat="1" applyFont="1" applyFill="0" applyBorder="1" applyAlignment="1" applyProtection="0">
      <alignment horizontal="center" vertical="center" wrapText="1"/>
    </xf>
    <xf numFmtId="0" fontId="1" borderId="6" applyNumberFormat="1" applyFont="1" applyFill="0" applyBorder="1" applyAlignment="1" applyProtection="0">
      <alignment horizontal="center" vertical="center" wrapText="1"/>
    </xf>
    <xf numFmtId="0" fontId="6" borderId="7" applyNumberFormat="1" applyFont="1" applyFill="0" applyBorder="1" applyAlignment="1" applyProtection="0">
      <alignment horizontal="center" vertical="center" wrapText="1"/>
    </xf>
    <xf numFmtId="0" fontId="1" borderId="8" applyNumberFormat="1" applyFont="1" applyFill="0" applyBorder="1" applyAlignment="1" applyProtection="0">
      <alignment horizontal="center" vertical="center" wrapText="1"/>
    </xf>
    <xf numFmtId="2" fontId="1" borderId="7" applyNumberFormat="1" applyFont="1" applyFill="0" applyBorder="1" applyAlignment="1" applyProtection="0">
      <alignment horizontal="center" vertical="center" wrapText="1"/>
    </xf>
    <xf numFmtId="49" fontId="4" fillId="3" borderId="9" applyNumberFormat="1" applyFont="1" applyFill="1" applyBorder="1" applyAlignment="1" applyProtection="0">
      <alignment horizontal="center" vertical="center" wrapText="1"/>
    </xf>
    <xf numFmtId="49" fontId="0" borderId="10" applyNumberFormat="1" applyFont="1" applyFill="0" applyBorder="1" applyAlignment="1" applyProtection="0">
      <alignment horizontal="center" vertical="center" wrapText="1"/>
    </xf>
    <xf numFmtId="59" fontId="1" borderId="11" applyNumberFormat="1" applyFont="1" applyFill="0" applyBorder="1" applyAlignment="1" applyProtection="0">
      <alignment horizontal="center" vertical="center" wrapText="1"/>
    </xf>
    <xf numFmtId="0" fontId="1" borderId="11" applyNumberFormat="1" applyFont="1" applyFill="0" applyBorder="1" applyAlignment="1" applyProtection="0">
      <alignment horizontal="center" vertical="center" wrapText="1"/>
    </xf>
    <xf numFmtId="0" fontId="6" borderId="12" applyNumberFormat="1" applyFont="1" applyFill="0" applyBorder="1" applyAlignment="1" applyProtection="0">
      <alignment horizontal="center" vertical="center" wrapText="1"/>
    </xf>
    <xf numFmtId="0" fontId="1" borderId="13" applyNumberFormat="1" applyFont="1" applyFill="0" applyBorder="1" applyAlignment="1" applyProtection="0">
      <alignment horizontal="center" vertical="center" wrapText="1"/>
    </xf>
    <xf numFmtId="2" fontId="1" borderId="12" applyNumberFormat="1" applyFont="1" applyFill="0" applyBorder="1" applyAlignment="1" applyProtection="0">
      <alignment horizontal="center" vertical="center" wrapText="1"/>
    </xf>
    <xf numFmtId="49" fontId="1" borderId="11" applyNumberFormat="1" applyFont="1" applyFill="0" applyBorder="1" applyAlignment="1" applyProtection="0">
      <alignment horizontal="center" vertical="center" wrapText="1"/>
    </xf>
    <xf numFmtId="0" fontId="1" borderId="13" applyNumberFormat="0" applyFont="1" applyFill="0" applyBorder="1" applyAlignment="1" applyProtection="0">
      <alignment horizontal="center" vertical="center" wrapText="1"/>
    </xf>
    <xf numFmtId="0" fontId="1" borderId="12" applyNumberFormat="0" applyFont="1" applyFill="0" applyBorder="1" applyAlignment="1" applyProtection="0">
      <alignment horizontal="center" vertical="center" wrapText="1"/>
    </xf>
    <xf numFmtId="49" fontId="6" borderId="12" applyNumberFormat="1" applyFont="1" applyFill="0" applyBorder="1" applyAlignment="1" applyProtection="0">
      <alignment horizontal="center" vertical="center" wrapText="1"/>
    </xf>
    <xf numFmtId="49" fontId="4" fillId="3" borderId="14" applyNumberFormat="1" applyFont="1" applyFill="1" applyBorder="1" applyAlignment="1" applyProtection="0">
      <alignment horizontal="center" vertical="center" wrapText="1"/>
    </xf>
    <xf numFmtId="49" fontId="0" borderId="15" applyNumberFormat="1" applyFont="1" applyFill="0" applyBorder="1" applyAlignment="1" applyProtection="0">
      <alignment horizontal="center" vertical="center" wrapText="1"/>
    </xf>
    <xf numFmtId="59" fontId="1" borderId="16" applyNumberFormat="1" applyFont="1" applyFill="0" applyBorder="1" applyAlignment="1" applyProtection="0">
      <alignment horizontal="center" vertical="center" wrapText="1"/>
    </xf>
    <xf numFmtId="0" fontId="1" borderId="16" applyNumberFormat="1" applyFont="1" applyFill="0" applyBorder="1" applyAlignment="1" applyProtection="0">
      <alignment horizontal="center" vertical="center" wrapText="1"/>
    </xf>
    <xf numFmtId="0" fontId="6" borderId="17" applyNumberFormat="1" applyFont="1" applyFill="0" applyBorder="1" applyAlignment="1" applyProtection="0">
      <alignment horizontal="center" vertical="center" wrapText="1"/>
    </xf>
    <xf numFmtId="0" fontId="1" borderId="18" applyNumberFormat="1" applyFont="1" applyFill="0" applyBorder="1" applyAlignment="1" applyProtection="0">
      <alignment horizontal="center" vertical="center" wrapText="1"/>
    </xf>
    <xf numFmtId="2" fontId="1" borderId="17" applyNumberFormat="1" applyFont="1" applyFill="0" applyBorder="1" applyAlignment="1" applyProtection="0">
      <alignment horizontal="center" vertical="center" wrapText="1"/>
    </xf>
    <xf numFmtId="0" fontId="4" fillId="4" borderId="19" applyNumberFormat="1" applyFont="1" applyFill="1" applyBorder="1" applyAlignment="1" applyProtection="0">
      <alignment horizontal="center" vertical="center" wrapText="1"/>
    </xf>
    <xf numFmtId="0" fontId="7" fillId="4" borderId="20" applyNumberFormat="1" applyFont="1" applyFill="1" applyBorder="1" applyAlignment="1" applyProtection="0">
      <alignment horizontal="center" vertical="center" wrapText="1"/>
    </xf>
    <xf numFmtId="0" fontId="1" fillId="4" borderId="20" applyNumberFormat="0" applyFont="1" applyFill="1" applyBorder="1" applyAlignment="1" applyProtection="0">
      <alignment horizontal="center" vertical="center" wrapText="1"/>
    </xf>
    <xf numFmtId="0" fontId="1" fillId="4" borderId="20" applyNumberFormat="1" applyFont="1" applyFill="1" applyBorder="1" applyAlignment="1" applyProtection="0">
      <alignment horizontal="center" vertical="center" wrapText="1"/>
    </xf>
    <xf numFmtId="0" fontId="1" fillId="4" borderId="21" applyNumberFormat="1" applyFont="1" applyFill="1" applyBorder="1" applyAlignment="1" applyProtection="0">
      <alignment horizontal="center" vertical="center" wrapText="1"/>
    </xf>
    <xf numFmtId="0" fontId="1" fillId="4" borderId="19" applyNumberFormat="1" applyFont="1" applyFill="1" applyBorder="1" applyAlignment="1" applyProtection="0">
      <alignment horizontal="center" vertical="center" wrapText="1"/>
    </xf>
    <xf numFmtId="49" fontId="4" fillId="3" borderId="22" applyNumberFormat="1" applyFont="1" applyFill="1" applyBorder="1" applyAlignment="1" applyProtection="0">
      <alignment horizontal="center" vertical="center" wrapText="1"/>
    </xf>
    <xf numFmtId="49" fontId="4" fillId="3" borderId="23" applyNumberFormat="1" applyFont="1" applyFill="1" applyBorder="1" applyAlignment="1" applyProtection="0">
      <alignment horizontal="center" vertical="center" wrapText="1"/>
    </xf>
    <xf numFmtId="59" fontId="1" borderId="24" applyNumberFormat="1" applyFont="1" applyFill="0" applyBorder="1" applyAlignment="1" applyProtection="0">
      <alignment horizontal="center" vertical="center" wrapText="1"/>
    </xf>
    <xf numFmtId="2" fontId="1" borderId="24" applyNumberFormat="1" applyFont="1" applyFill="0" applyBorder="1" applyAlignment="1" applyProtection="0">
      <alignment horizontal="center" vertical="center" wrapText="1"/>
    </xf>
    <xf numFmtId="2" fontId="1" borderId="25" applyNumberFormat="1" applyFont="1" applyFill="0" applyBorder="1" applyAlignment="1" applyProtection="0">
      <alignment horizontal="center" vertical="center" wrapText="1"/>
    </xf>
    <xf numFmtId="49" fontId="4" borderId="26" applyNumberFormat="1" applyFont="1" applyFill="0" applyBorder="1" applyAlignment="1" applyProtection="0">
      <alignment horizontal="center" vertical="center" wrapText="1"/>
    </xf>
    <xf numFmtId="2" fontId="1" borderId="27" applyNumberFormat="1" applyFont="1" applyFill="0" applyBorder="1" applyAlignment="1" applyProtection="0">
      <alignment horizontal="center" vertical="center" wrapText="1"/>
    </xf>
    <xf numFmtId="0" fontId="3" fillId="3" borderId="9" applyNumberFormat="1" applyFont="1" applyFill="1" applyBorder="1" applyAlignment="1" applyProtection="0">
      <alignment horizontal="center" vertical="center" wrapText="1"/>
    </xf>
    <xf numFmtId="49" fontId="4" fillId="3" borderId="10" applyNumberFormat="1" applyFont="1" applyFill="1" applyBorder="1" applyAlignment="1" applyProtection="0">
      <alignment horizontal="center" vertical="center" wrapText="1"/>
    </xf>
    <xf numFmtId="2" fontId="1" borderId="11" applyNumberFormat="1" applyFont="1" applyFill="0" applyBorder="1" applyAlignment="1" applyProtection="0">
      <alignment horizontal="center" vertical="center" wrapText="1"/>
    </xf>
    <xf numFmtId="49" fontId="5" borderId="28" applyNumberFormat="1" applyFont="1" applyFill="0" applyBorder="1" applyAlignment="1" applyProtection="0">
      <alignment horizontal="center" vertical="center" wrapText="1"/>
    </xf>
    <xf numFmtId="2" fontId="1" borderId="13" applyNumberFormat="1" applyFont="1" applyFill="0" applyBorder="1" applyAlignment="1" applyProtection="0">
      <alignment horizontal="center" vertical="center" wrapText="1"/>
    </xf>
    <xf numFmtId="0" fontId="1" borderId="12" applyNumberFormat="1" applyFont="1" applyFill="0" applyBorder="1" applyAlignment="1" applyProtection="0">
      <alignment horizontal="center" vertical="center" wrapText="1"/>
    </xf>
    <xf numFmtId="49" fontId="5" borderId="29" applyNumberFormat="1" applyFont="1" applyFill="0" applyBorder="1" applyAlignment="1" applyProtection="0">
      <alignment horizontal="center" vertical="center" wrapText="1"/>
    </xf>
    <xf numFmtId="2" fontId="1" borderId="30" applyNumberFormat="1" applyFont="1" applyFill="0" applyBorder="1" applyAlignment="1" applyProtection="0">
      <alignment horizontal="center" vertical="center" wrapText="1"/>
    </xf>
    <xf numFmtId="0" fontId="1" borderId="31" applyNumberFormat="1" applyFont="1" applyFill="0" applyBorder="1" applyAlignment="1" applyProtection="0">
      <alignment horizontal="center" vertical="center" wrapText="1"/>
    </xf>
    <xf numFmtId="49" fontId="6" borderId="32" applyNumberFormat="1" applyFont="1" applyFill="0" applyBorder="1" applyAlignment="1" applyProtection="0">
      <alignment horizontal="left" vertical="center"/>
    </xf>
    <xf numFmtId="0" fontId="1" borderId="33" applyNumberFormat="1" applyFont="1" applyFill="0" applyBorder="1" applyAlignment="1" applyProtection="0">
      <alignment horizontal="center" vertical="center" wrapText="1"/>
    </xf>
    <xf numFmtId="0" fontId="1" borderId="34" applyNumberFormat="1" applyFont="1" applyFill="0" applyBorder="1" applyAlignment="1" applyProtection="0">
      <alignment horizontal="center" vertical="center" wrapText="1"/>
    </xf>
    <xf numFmtId="49" fontId="6" borderId="28" applyNumberFormat="1" applyFont="1" applyFill="0" applyBorder="1" applyAlignment="1" applyProtection="0">
      <alignment horizontal="left" vertical="center"/>
    </xf>
    <xf numFmtId="0" fontId="3" fillId="3" borderId="9" applyNumberFormat="0" applyFont="1" applyFill="1" applyBorder="1" applyAlignment="1" applyProtection="0">
      <alignment horizontal="center" vertical="center" wrapText="1"/>
    </xf>
    <xf numFmtId="0" fontId="1" borderId="11" applyNumberFormat="0" applyFont="1" applyFill="0" applyBorder="1" applyAlignment="1" applyProtection="0">
      <alignment horizontal="center" vertical="center" wrapText="1"/>
    </xf>
    <xf numFmtId="0" fontId="3" fillId="3" borderId="35" applyNumberFormat="0" applyFont="1" applyFill="1" applyBorder="1" applyAlignment="1" applyProtection="0">
      <alignment horizontal="center" vertical="center" wrapText="1"/>
    </xf>
    <xf numFmtId="49" fontId="4" fillId="3" borderId="36" applyNumberFormat="1" applyFont="1" applyFill="1" applyBorder="1" applyAlignment="1" applyProtection="0">
      <alignment horizontal="center" vertical="center" wrapText="1"/>
    </xf>
    <xf numFmtId="59" fontId="1" borderId="37" applyNumberFormat="1" applyFont="1" applyFill="0" applyBorder="1" applyAlignment="1" applyProtection="0">
      <alignment horizontal="center" vertical="center" wrapText="1"/>
    </xf>
    <xf numFmtId="2" fontId="1" borderId="37" applyNumberFormat="1" applyFont="1" applyFill="0" applyBorder="1" applyAlignment="1" applyProtection="0">
      <alignment horizontal="center" vertical="center" wrapText="1"/>
    </xf>
    <xf numFmtId="2" fontId="1" borderId="31" applyNumberFormat="1" applyFont="1" applyFill="0" applyBorder="1" applyAlignment="1" applyProtection="0">
      <alignment horizontal="center" vertical="center" wrapText="1"/>
    </xf>
    <xf numFmtId="49" fontId="6" borderId="29" applyNumberFormat="1" applyFont="1" applyFill="0" applyBorder="1" applyAlignment="1" applyProtection="0">
      <alignment horizontal="left" vertical="center"/>
    </xf>
    <xf numFmtId="0" fontId="1" borderId="38" applyNumberFormat="0" applyFont="1" applyFill="0" applyBorder="1" applyAlignment="1" applyProtection="0">
      <alignment horizontal="center" vertical="center" wrapText="1"/>
    </xf>
    <xf numFmtId="0" fontId="1" borderId="39" applyNumberFormat="0" applyFont="1" applyFill="0" applyBorder="1" applyAlignment="1" applyProtection="0">
      <alignment horizontal="center" vertical="center" wrapText="1"/>
    </xf>
    <xf numFmtId="49" fontId="2" fillId="2" borderId="40" applyNumberFormat="1" applyFont="1" applyFill="1" applyBorder="1" applyAlignment="1" applyProtection="0">
      <alignment horizontal="center" vertical="center" wrapText="1"/>
    </xf>
    <xf numFmtId="49" fontId="3" fillId="2" borderId="41" applyNumberFormat="1" applyFont="1" applyFill="1" applyBorder="1" applyAlignment="1" applyProtection="0">
      <alignment horizontal="center" vertical="center" wrapText="1"/>
    </xf>
    <xf numFmtId="49" fontId="4" fillId="2" borderId="42" applyNumberFormat="1" applyFont="1" applyFill="1" applyBorder="1" applyAlignment="1" applyProtection="0">
      <alignment horizontal="center" vertical="center" wrapText="1"/>
    </xf>
    <xf numFmtId="49" fontId="5" fillId="2" borderId="42" applyNumberFormat="1" applyFont="1" applyFill="1" applyBorder="1" applyAlignment="1" applyProtection="0">
      <alignment horizontal="center" vertical="center" wrapText="1"/>
    </xf>
    <xf numFmtId="49" fontId="3" fillId="2" borderId="43" applyNumberFormat="1" applyFont="1" applyFill="1" applyBorder="1" applyAlignment="1" applyProtection="0">
      <alignment horizontal="center" vertical="center" wrapText="1"/>
    </xf>
    <xf numFmtId="49" fontId="5" fillId="2" borderId="44" applyNumberFormat="1" applyFont="1" applyFill="1" applyBorder="1" applyAlignment="1" applyProtection="0">
      <alignment horizontal="center" vertical="center" wrapText="1"/>
    </xf>
    <xf numFmtId="49" fontId="5" fillId="2" borderId="43" applyNumberFormat="1" applyFont="1" applyFill="1" applyBorder="1" applyAlignment="1" applyProtection="0">
      <alignment horizontal="center" vertical="center" wrapText="1"/>
    </xf>
    <xf numFmtId="49" fontId="8" borderId="45" applyNumberFormat="1" applyFont="1" applyFill="0" applyBorder="1" applyAlignment="1" applyProtection="0">
      <alignment horizontal="left" vertical="bottom"/>
    </xf>
    <xf numFmtId="49" fontId="3" borderId="46" applyNumberFormat="1" applyFont="1" applyFill="0" applyBorder="1" applyAlignment="1" applyProtection="0">
      <alignment horizontal="center" vertical="center" wrapText="1"/>
    </xf>
    <xf numFmtId="49" fontId="4" borderId="46" applyNumberFormat="1" applyFont="1" applyFill="0" applyBorder="1" applyAlignment="1" applyProtection="0">
      <alignment horizontal="center" vertical="center" wrapText="1"/>
    </xf>
    <xf numFmtId="49" fontId="5" borderId="46" applyNumberFormat="1" applyFont="1" applyFill="0" applyBorder="1" applyAlignment="1" applyProtection="0">
      <alignment horizontal="center" vertical="center" wrapText="1"/>
    </xf>
    <xf numFmtId="49" fontId="5" borderId="47" applyNumberFormat="1" applyFont="1" applyFill="0" applyBorder="1" applyAlignment="1" applyProtection="0">
      <alignment horizontal="center" vertical="center" wrapText="1"/>
    </xf>
    <xf numFmtId="49" fontId="8" borderId="19" applyNumberFormat="1" applyFont="1" applyFill="0" applyBorder="1" applyAlignment="1" applyProtection="0">
      <alignment horizontal="left" vertical="top"/>
    </xf>
    <xf numFmtId="49" fontId="3" borderId="20" applyNumberFormat="1" applyFont="1" applyFill="0" applyBorder="1" applyAlignment="1" applyProtection="0">
      <alignment horizontal="center" vertical="center" wrapText="1"/>
    </xf>
    <xf numFmtId="49" fontId="4" borderId="20" applyNumberFormat="1" applyFont="1" applyFill="0" applyBorder="1" applyAlignment="1" applyProtection="0">
      <alignment horizontal="center" vertical="center" wrapText="1"/>
    </xf>
    <xf numFmtId="49" fontId="5" borderId="20" applyNumberFormat="1" applyFont="1" applyFill="0" applyBorder="1" applyAlignment="1" applyProtection="0">
      <alignment horizontal="center" vertical="center" wrapText="1"/>
    </xf>
    <xf numFmtId="49" fontId="5" borderId="21" applyNumberFormat="1" applyFont="1" applyFill="0" applyBorder="1" applyAlignment="1" applyProtection="0">
      <alignment horizontal="center" vertical="center" wrapText="1"/>
    </xf>
    <xf numFmtId="0" fontId="3" fillId="4" borderId="19" applyNumberFormat="1" applyFont="1" applyFill="1" applyBorder="1" applyAlignment="1" applyProtection="0">
      <alignment horizontal="center" vertical="center" wrapText="1"/>
    </xf>
    <xf numFmtId="0" fontId="1" fillId="4" borderId="48" applyNumberFormat="1" applyFont="1" applyFill="1" applyBorder="1" applyAlignment="1" applyProtection="0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d1915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J66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8" customHeight="1" outlineLevelRow="0" outlineLevelCol="0"/>
  <cols>
    <col min="1" max="1" width="22.1719" style="1" customWidth="1"/>
    <col min="2" max="2" width="44.5" style="1" customWidth="1"/>
    <col min="3" max="3" width="8.67188" style="1" customWidth="1"/>
    <col min="4" max="4" width="7.85156" style="1" customWidth="1"/>
    <col min="5" max="5" width="7.85156" style="1" customWidth="1"/>
    <col min="6" max="6" width="8.35156" style="1" customWidth="1"/>
    <col min="7" max="7" width="8.35156" style="1" customWidth="1"/>
    <col min="8" max="8" width="15.1719" style="1" customWidth="1"/>
    <col min="9" max="9" width="7.67188" style="1" customWidth="1"/>
    <col min="10" max="10" width="7.67188" style="1" customWidth="1"/>
    <col min="11" max="256" width="16.3516" style="1" customWidth="1"/>
  </cols>
  <sheetData>
    <row r="1" ht="64" customHeight="1">
      <c r="A1" t="s" s="2">
        <v>0</v>
      </c>
      <c r="B1" t="s" s="3">
        <v>1</v>
      </c>
      <c r="C1" t="s" s="4">
        <v>2</v>
      </c>
      <c r="D1" t="s" s="5">
        <v>3</v>
      </c>
      <c r="E1" t="s" s="5">
        <v>4</v>
      </c>
      <c r="F1" t="s" s="5">
        <v>5</v>
      </c>
      <c r="G1" t="s" s="5">
        <v>6</v>
      </c>
      <c r="H1" t="s" s="6">
        <v>7</v>
      </c>
      <c r="I1" t="s" s="7">
        <v>8</v>
      </c>
      <c r="J1" t="s" s="8">
        <v>9</v>
      </c>
    </row>
    <row r="2" ht="32.55" customHeight="1">
      <c r="A2" t="s" s="9">
        <v>10</v>
      </c>
      <c r="B2" t="s" s="10">
        <v>11</v>
      </c>
      <c r="C2" s="11">
        <v>36447</v>
      </c>
      <c r="D2" s="12">
        <v>20</v>
      </c>
      <c r="E2" s="12">
        <v>53</v>
      </c>
      <c r="F2" s="12">
        <v>1162</v>
      </c>
      <c r="G2" s="12">
        <v>1136</v>
      </c>
      <c r="H2" s="13"/>
      <c r="I2" s="14">
        <f>G2-F2</f>
        <v>-26</v>
      </c>
      <c r="J2" s="15">
        <f>E2-D2</f>
        <v>33</v>
      </c>
    </row>
    <row r="3" ht="32.35" customHeight="1">
      <c r="A3" t="s" s="16">
        <v>12</v>
      </c>
      <c r="B3" t="s" s="17">
        <v>13</v>
      </c>
      <c r="C3" s="18">
        <v>39396</v>
      </c>
      <c r="D3" s="19">
        <v>114</v>
      </c>
      <c r="E3" s="19">
        <v>150</v>
      </c>
      <c r="F3" s="19">
        <v>237</v>
      </c>
      <c r="G3" s="19">
        <v>232</v>
      </c>
      <c r="H3" s="20"/>
      <c r="I3" s="21">
        <f>G3-F3</f>
        <v>-5</v>
      </c>
      <c r="J3" s="22">
        <f>E3-D3</f>
        <v>36</v>
      </c>
    </row>
    <row r="4" ht="32.35" customHeight="1">
      <c r="A4" t="s" s="16">
        <v>14</v>
      </c>
      <c r="B4" t="s" s="17">
        <v>15</v>
      </c>
      <c r="C4" s="18">
        <v>39466</v>
      </c>
      <c r="D4" s="19">
        <v>0</v>
      </c>
      <c r="E4" s="19">
        <v>2</v>
      </c>
      <c r="F4" s="19">
        <v>592</v>
      </c>
      <c r="G4" s="19">
        <v>518</v>
      </c>
      <c r="H4" s="20"/>
      <c r="I4" s="21">
        <f>G4-F4</f>
        <v>-74</v>
      </c>
      <c r="J4" s="22">
        <f>E4-D4</f>
        <v>2</v>
      </c>
    </row>
    <row r="5" ht="32.35" customHeight="1">
      <c r="A5" t="s" s="16">
        <v>16</v>
      </c>
      <c r="B5" t="s" s="17">
        <v>17</v>
      </c>
      <c r="C5" s="18">
        <v>40828</v>
      </c>
      <c r="D5" s="19">
        <v>60</v>
      </c>
      <c r="E5" s="19">
        <v>66</v>
      </c>
      <c r="F5" s="19">
        <v>96</v>
      </c>
      <c r="G5" s="19">
        <v>129</v>
      </c>
      <c r="H5" s="20"/>
      <c r="I5" s="21">
        <f>G5-F5</f>
        <v>33</v>
      </c>
      <c r="J5" s="22">
        <f>E5-D5</f>
        <v>6</v>
      </c>
    </row>
    <row r="6" ht="32.35" customHeight="1">
      <c r="A6" t="s" s="16">
        <v>18</v>
      </c>
      <c r="B6" t="s" s="17">
        <v>19</v>
      </c>
      <c r="C6" s="18">
        <v>39840</v>
      </c>
      <c r="D6" t="s" s="23">
        <v>20</v>
      </c>
      <c r="E6" t="s" s="23">
        <v>20</v>
      </c>
      <c r="F6" s="19">
        <v>536</v>
      </c>
      <c r="G6" s="19">
        <v>490</v>
      </c>
      <c r="H6" s="20"/>
      <c r="I6" s="24"/>
      <c r="J6" s="25"/>
    </row>
    <row r="7" ht="32.35" customHeight="1">
      <c r="A7" t="s" s="16">
        <v>21</v>
      </c>
      <c r="B7" t="s" s="17">
        <v>22</v>
      </c>
      <c r="C7" s="18">
        <v>40786</v>
      </c>
      <c r="D7" s="19">
        <v>14</v>
      </c>
      <c r="E7" s="19">
        <v>13</v>
      </c>
      <c r="F7" s="19">
        <v>125</v>
      </c>
      <c r="G7" s="19">
        <v>104</v>
      </c>
      <c r="H7" s="20"/>
      <c r="I7" s="21">
        <f>G7-F7</f>
        <v>-21</v>
      </c>
      <c r="J7" s="22">
        <f>E7-D7</f>
        <v>-1</v>
      </c>
    </row>
    <row r="8" ht="32.35" customHeight="1">
      <c r="A8" t="s" s="16">
        <v>23</v>
      </c>
      <c r="B8" t="s" s="17">
        <v>24</v>
      </c>
      <c r="C8" s="18">
        <v>38898</v>
      </c>
      <c r="D8" t="s" s="23">
        <v>20</v>
      </c>
      <c r="E8" t="s" s="23">
        <v>20</v>
      </c>
      <c r="F8" s="19">
        <v>723</v>
      </c>
      <c r="G8" s="19">
        <v>807</v>
      </c>
      <c r="H8" s="20"/>
      <c r="I8" s="24"/>
      <c r="J8" s="25"/>
    </row>
    <row r="9" ht="32.35" customHeight="1">
      <c r="A9" t="s" s="16">
        <v>25</v>
      </c>
      <c r="B9" t="s" s="17">
        <v>26</v>
      </c>
      <c r="C9" s="18">
        <v>37756</v>
      </c>
      <c r="D9" s="19">
        <v>57</v>
      </c>
      <c r="E9" s="19">
        <v>73</v>
      </c>
      <c r="F9" s="19">
        <v>581</v>
      </c>
      <c r="G9" s="19">
        <v>696</v>
      </c>
      <c r="H9" s="20"/>
      <c r="I9" s="21">
        <f>G9-F9</f>
        <v>115</v>
      </c>
      <c r="J9" s="22">
        <f>E9-D9</f>
        <v>16</v>
      </c>
    </row>
    <row r="10" ht="32.35" customHeight="1">
      <c r="A10" t="s" s="16">
        <v>27</v>
      </c>
      <c r="B10" t="s" s="17">
        <v>28</v>
      </c>
      <c r="C10" s="18">
        <v>34678</v>
      </c>
      <c r="D10" t="s" s="23">
        <v>20</v>
      </c>
      <c r="E10" t="s" s="23">
        <v>20</v>
      </c>
      <c r="F10" s="19">
        <v>1534</v>
      </c>
      <c r="G10" s="19">
        <v>1193</v>
      </c>
      <c r="H10" t="s" s="26">
        <v>29</v>
      </c>
      <c r="I10" s="24"/>
      <c r="J10" s="25"/>
    </row>
    <row r="11" ht="32.35" customHeight="1">
      <c r="A11" t="s" s="16">
        <v>30</v>
      </c>
      <c r="B11" t="s" s="17">
        <v>31</v>
      </c>
      <c r="C11" s="18">
        <v>36599</v>
      </c>
      <c r="D11" s="19">
        <v>2</v>
      </c>
      <c r="E11" s="19">
        <v>0</v>
      </c>
      <c r="F11" s="19">
        <v>1548</v>
      </c>
      <c r="G11" s="19">
        <v>1639</v>
      </c>
      <c r="H11" s="20"/>
      <c r="I11" s="21">
        <f>G11-F11</f>
        <v>91</v>
      </c>
      <c r="J11" s="22">
        <f>E11-D11</f>
        <v>-2</v>
      </c>
    </row>
    <row r="12" ht="32.35" customHeight="1">
      <c r="A12" t="s" s="16">
        <v>32</v>
      </c>
      <c r="B12" t="s" s="17">
        <v>33</v>
      </c>
      <c r="C12" s="18">
        <v>36236</v>
      </c>
      <c r="D12" s="19">
        <v>321</v>
      </c>
      <c r="E12" s="19">
        <v>371</v>
      </c>
      <c r="F12" s="19">
        <v>410</v>
      </c>
      <c r="G12" s="19">
        <v>564</v>
      </c>
      <c r="H12" s="20"/>
      <c r="I12" s="21">
        <f>G12-F12</f>
        <v>154</v>
      </c>
      <c r="J12" s="22">
        <f>E12-D12</f>
        <v>50</v>
      </c>
    </row>
    <row r="13" ht="32.35" customHeight="1">
      <c r="A13" t="s" s="16">
        <v>34</v>
      </c>
      <c r="B13" t="s" s="17">
        <v>35</v>
      </c>
      <c r="C13" s="18">
        <v>37497</v>
      </c>
      <c r="D13" t="s" s="23">
        <v>20</v>
      </c>
      <c r="E13" t="s" s="23">
        <v>20</v>
      </c>
      <c r="F13" s="19">
        <v>1953</v>
      </c>
      <c r="G13" s="19">
        <v>2139</v>
      </c>
      <c r="H13" s="20"/>
      <c r="I13" s="24"/>
      <c r="J13" s="25"/>
    </row>
    <row r="14" ht="32.35" customHeight="1">
      <c r="A14" t="s" s="16">
        <v>36</v>
      </c>
      <c r="B14" t="s" s="17">
        <v>37</v>
      </c>
      <c r="C14" s="18">
        <v>36769</v>
      </c>
      <c r="D14" t="s" s="23">
        <v>20</v>
      </c>
      <c r="E14" t="s" s="23">
        <v>20</v>
      </c>
      <c r="F14" s="19">
        <v>1601</v>
      </c>
      <c r="G14" s="19">
        <v>1738</v>
      </c>
      <c r="H14" s="20"/>
      <c r="I14" s="24"/>
      <c r="J14" s="25"/>
    </row>
    <row r="15" ht="32.35" customHeight="1">
      <c r="A15" t="s" s="16">
        <v>38</v>
      </c>
      <c r="B15" t="s" s="17">
        <v>39</v>
      </c>
      <c r="C15" s="18">
        <v>39031</v>
      </c>
      <c r="D15" s="19">
        <v>2</v>
      </c>
      <c r="E15" s="19">
        <v>1</v>
      </c>
      <c r="F15" s="19">
        <v>1297</v>
      </c>
      <c r="G15" s="19">
        <v>1304</v>
      </c>
      <c r="H15" s="20"/>
      <c r="I15" s="21">
        <f>G15-F15</f>
        <v>7</v>
      </c>
      <c r="J15" s="22">
        <f>E15-D15</f>
        <v>-1</v>
      </c>
    </row>
    <row r="16" ht="32.35" customHeight="1">
      <c r="A16" t="s" s="16">
        <v>40</v>
      </c>
      <c r="B16" t="s" s="17">
        <v>41</v>
      </c>
      <c r="C16" s="18">
        <v>39169</v>
      </c>
      <c r="D16" s="19">
        <v>21</v>
      </c>
      <c r="E16" s="19">
        <v>53</v>
      </c>
      <c r="F16" s="19">
        <v>229</v>
      </c>
      <c r="G16" s="19">
        <v>208</v>
      </c>
      <c r="H16" s="20"/>
      <c r="I16" s="21">
        <f>G16-F16</f>
        <v>-21</v>
      </c>
      <c r="J16" s="22">
        <f>E16-D16</f>
        <v>32</v>
      </c>
    </row>
    <row r="17" ht="32.35" customHeight="1">
      <c r="A17" t="s" s="16">
        <v>42</v>
      </c>
      <c r="B17" t="s" s="17">
        <v>43</v>
      </c>
      <c r="C17" s="18">
        <v>40667</v>
      </c>
      <c r="D17" s="19">
        <v>27</v>
      </c>
      <c r="E17" s="19">
        <v>20</v>
      </c>
      <c r="F17" s="19">
        <v>165</v>
      </c>
      <c r="G17" s="19">
        <v>203</v>
      </c>
      <c r="H17" s="20"/>
      <c r="I17" s="21">
        <f>G17-F17</f>
        <v>38</v>
      </c>
      <c r="J17" s="22">
        <f>E17-D17</f>
        <v>-7</v>
      </c>
    </row>
    <row r="18" ht="32.35" customHeight="1">
      <c r="A18" t="s" s="16">
        <v>44</v>
      </c>
      <c r="B18" t="s" s="17">
        <v>45</v>
      </c>
      <c r="C18" s="18">
        <v>36621</v>
      </c>
      <c r="D18" s="19">
        <v>64</v>
      </c>
      <c r="E18" s="19">
        <v>108</v>
      </c>
      <c r="F18" s="19">
        <v>582</v>
      </c>
      <c r="G18" s="19">
        <v>597</v>
      </c>
      <c r="H18" s="20"/>
      <c r="I18" s="21">
        <f>G18-F18</f>
        <v>15</v>
      </c>
      <c r="J18" s="22">
        <f>E18-D18</f>
        <v>44</v>
      </c>
    </row>
    <row r="19" ht="32.35" customHeight="1">
      <c r="A19" t="s" s="16">
        <v>46</v>
      </c>
      <c r="B19" t="s" s="17">
        <v>47</v>
      </c>
      <c r="C19" s="18">
        <v>39400</v>
      </c>
      <c r="D19" s="19">
        <v>22</v>
      </c>
      <c r="E19" s="19">
        <v>34</v>
      </c>
      <c r="F19" s="19">
        <v>550</v>
      </c>
      <c r="G19" s="19">
        <v>522</v>
      </c>
      <c r="H19" s="20"/>
      <c r="I19" s="21">
        <f>G19-F19</f>
        <v>-28</v>
      </c>
      <c r="J19" s="22">
        <f>E19-D19</f>
        <v>12</v>
      </c>
    </row>
    <row r="20" ht="32.35" customHeight="1">
      <c r="A20" t="s" s="16">
        <v>48</v>
      </c>
      <c r="B20" t="s" s="17">
        <v>49</v>
      </c>
      <c r="C20" s="18">
        <v>36811</v>
      </c>
      <c r="D20" t="s" s="23">
        <v>20</v>
      </c>
      <c r="E20" t="s" s="23">
        <v>20</v>
      </c>
      <c r="F20" s="19">
        <v>1334</v>
      </c>
      <c r="G20" s="19">
        <v>1625</v>
      </c>
      <c r="H20" s="20"/>
      <c r="I20" s="24"/>
      <c r="J20" s="25"/>
    </row>
    <row r="21" ht="32.35" customHeight="1">
      <c r="A21" t="s" s="16">
        <v>50</v>
      </c>
      <c r="B21" t="s" s="17">
        <v>51</v>
      </c>
      <c r="C21" s="18">
        <v>38778</v>
      </c>
      <c r="D21" s="19">
        <v>20</v>
      </c>
      <c r="E21" s="19">
        <v>18</v>
      </c>
      <c r="F21" s="19">
        <v>932</v>
      </c>
      <c r="G21" s="19">
        <v>980</v>
      </c>
      <c r="H21" s="20"/>
      <c r="I21" s="21">
        <f>G21-F21</f>
        <v>48</v>
      </c>
      <c r="J21" s="22">
        <f>E21-D21</f>
        <v>-2</v>
      </c>
    </row>
    <row r="22" ht="32.35" customHeight="1">
      <c r="A22" t="s" s="16">
        <v>52</v>
      </c>
      <c r="B22" t="s" s="17">
        <v>53</v>
      </c>
      <c r="C22" s="18">
        <v>39428</v>
      </c>
      <c r="D22" s="19">
        <v>120</v>
      </c>
      <c r="E22" s="19">
        <v>96</v>
      </c>
      <c r="F22" s="19">
        <v>360</v>
      </c>
      <c r="G22" s="19">
        <v>345</v>
      </c>
      <c r="H22" s="20"/>
      <c r="I22" s="21">
        <f>G22-F22</f>
        <v>-15</v>
      </c>
      <c r="J22" s="22">
        <f>E22-D22</f>
        <v>-24</v>
      </c>
    </row>
    <row r="23" ht="32.35" customHeight="1">
      <c r="A23" t="s" s="16">
        <v>54</v>
      </c>
      <c r="B23" t="s" s="17">
        <v>55</v>
      </c>
      <c r="C23" s="18">
        <v>37953</v>
      </c>
      <c r="D23" t="s" s="23">
        <v>20</v>
      </c>
      <c r="E23" t="s" s="23">
        <v>20</v>
      </c>
      <c r="F23" s="19">
        <v>1408</v>
      </c>
      <c r="G23" s="19">
        <v>1454</v>
      </c>
      <c r="H23" s="20"/>
      <c r="I23" s="24"/>
      <c r="J23" s="25"/>
    </row>
    <row r="24" ht="32.35" customHeight="1">
      <c r="A24" t="s" s="16">
        <v>56</v>
      </c>
      <c r="B24" t="s" s="17">
        <v>57</v>
      </c>
      <c r="C24" s="18">
        <v>38589</v>
      </c>
      <c r="D24" s="19">
        <v>11</v>
      </c>
      <c r="E24" s="19">
        <v>16</v>
      </c>
      <c r="F24" s="19">
        <v>390</v>
      </c>
      <c r="G24" s="19">
        <v>431</v>
      </c>
      <c r="H24" s="20"/>
      <c r="I24" s="21">
        <f>G24-F24</f>
        <v>41</v>
      </c>
      <c r="J24" s="22">
        <f>E24-D24</f>
        <v>5</v>
      </c>
    </row>
    <row r="25" ht="32.35" customHeight="1">
      <c r="A25" t="s" s="16">
        <v>58</v>
      </c>
      <c r="B25" t="s" s="17">
        <v>59</v>
      </c>
      <c r="C25" s="18">
        <v>37932</v>
      </c>
      <c r="D25" s="19">
        <v>0</v>
      </c>
      <c r="E25" s="19">
        <v>1</v>
      </c>
      <c r="F25" s="19">
        <v>1452</v>
      </c>
      <c r="G25" s="19">
        <v>1600</v>
      </c>
      <c r="H25" s="20"/>
      <c r="I25" s="21">
        <f>G25-F25</f>
        <v>148</v>
      </c>
      <c r="J25" s="22">
        <f>E25-D25</f>
        <v>1</v>
      </c>
    </row>
    <row r="26" ht="32.35" customHeight="1">
      <c r="A26" t="s" s="16">
        <v>60</v>
      </c>
      <c r="B26" t="s" s="17">
        <v>61</v>
      </c>
      <c r="C26" s="18">
        <v>37477</v>
      </c>
      <c r="D26" t="s" s="23">
        <v>20</v>
      </c>
      <c r="E26" t="s" s="23">
        <v>20</v>
      </c>
      <c r="F26" s="19">
        <v>1340</v>
      </c>
      <c r="G26" s="19">
        <v>1397</v>
      </c>
      <c r="H26" s="20"/>
      <c r="I26" s="24"/>
      <c r="J26" s="25"/>
    </row>
    <row r="27" ht="32.35" customHeight="1">
      <c r="A27" t="s" s="16">
        <v>62</v>
      </c>
      <c r="B27" t="s" s="17">
        <v>63</v>
      </c>
      <c r="C27" s="18">
        <v>38632</v>
      </c>
      <c r="D27" s="19">
        <v>0</v>
      </c>
      <c r="E27" s="19">
        <v>3</v>
      </c>
      <c r="F27" s="19">
        <v>777</v>
      </c>
      <c r="G27" s="19">
        <v>795</v>
      </c>
      <c r="H27" t="s" s="26">
        <v>64</v>
      </c>
      <c r="I27" s="21">
        <f>G27-F27</f>
        <v>18</v>
      </c>
      <c r="J27" s="22">
        <f>E27-D27</f>
        <v>3</v>
      </c>
    </row>
    <row r="28" ht="32.35" customHeight="1">
      <c r="A28" t="s" s="16">
        <v>65</v>
      </c>
      <c r="B28" t="s" s="17">
        <v>66</v>
      </c>
      <c r="C28" s="18">
        <v>39392</v>
      </c>
      <c r="D28" s="19">
        <v>92</v>
      </c>
      <c r="E28" s="19">
        <v>54</v>
      </c>
      <c r="F28" s="19">
        <v>350</v>
      </c>
      <c r="G28" s="19">
        <v>356</v>
      </c>
      <c r="H28" s="20"/>
      <c r="I28" s="21">
        <f>G28-F28</f>
        <v>6</v>
      </c>
      <c r="J28" s="22">
        <f>E28-D28</f>
        <v>-38</v>
      </c>
    </row>
    <row r="29" ht="32.35" customHeight="1">
      <c r="A29" t="s" s="16">
        <v>67</v>
      </c>
      <c r="B29" t="s" s="17">
        <v>68</v>
      </c>
      <c r="C29" s="18">
        <v>35651</v>
      </c>
      <c r="D29" s="19">
        <v>20</v>
      </c>
      <c r="E29" s="19">
        <v>21</v>
      </c>
      <c r="F29" s="19">
        <v>822</v>
      </c>
      <c r="G29" s="19">
        <v>975</v>
      </c>
      <c r="H29" s="20"/>
      <c r="I29" s="21">
        <f>G29-F29</f>
        <v>153</v>
      </c>
      <c r="J29" s="22">
        <f>E29-D29</f>
        <v>1</v>
      </c>
    </row>
    <row r="30" ht="32.35" customHeight="1">
      <c r="A30" t="s" s="16">
        <v>69</v>
      </c>
      <c r="B30" t="s" s="17">
        <v>70</v>
      </c>
      <c r="C30" s="18">
        <v>40555</v>
      </c>
      <c r="D30" t="s" s="23">
        <v>20</v>
      </c>
      <c r="E30" t="s" s="23">
        <v>20</v>
      </c>
      <c r="F30" s="19">
        <v>279</v>
      </c>
      <c r="G30" s="19">
        <v>255</v>
      </c>
      <c r="H30" s="20"/>
      <c r="I30" s="24"/>
      <c r="J30" s="25"/>
    </row>
    <row r="31" ht="32.35" customHeight="1">
      <c r="A31" t="s" s="16">
        <v>71</v>
      </c>
      <c r="B31" t="s" s="17">
        <v>72</v>
      </c>
      <c r="C31" s="18">
        <v>39877</v>
      </c>
      <c r="D31" t="s" s="23">
        <v>20</v>
      </c>
      <c r="E31" t="s" s="23">
        <v>20</v>
      </c>
      <c r="F31" s="19">
        <v>597</v>
      </c>
      <c r="G31" s="19">
        <v>522</v>
      </c>
      <c r="H31" s="20"/>
      <c r="I31" s="24"/>
      <c r="J31" s="22"/>
    </row>
    <row r="32" ht="32.35" customHeight="1">
      <c r="A32" t="s" s="16">
        <v>73</v>
      </c>
      <c r="B32" t="s" s="17">
        <v>74</v>
      </c>
      <c r="C32" s="18">
        <v>36056</v>
      </c>
      <c r="D32" s="19">
        <v>881</v>
      </c>
      <c r="E32" s="19">
        <v>1021</v>
      </c>
      <c r="F32" s="19">
        <v>486</v>
      </c>
      <c r="G32" s="19">
        <v>418</v>
      </c>
      <c r="H32" s="20"/>
      <c r="I32" s="21">
        <f>G32-F32</f>
        <v>-68</v>
      </c>
      <c r="J32" s="22">
        <f>E32-D32</f>
        <v>140</v>
      </c>
    </row>
    <row r="33" ht="32.35" customHeight="1">
      <c r="A33" t="s" s="16">
        <v>75</v>
      </c>
      <c r="B33" t="s" s="17">
        <v>76</v>
      </c>
      <c r="C33" s="18">
        <v>35607</v>
      </c>
      <c r="D33" s="19">
        <v>337</v>
      </c>
      <c r="E33" s="19">
        <v>416</v>
      </c>
      <c r="F33" s="19">
        <v>364</v>
      </c>
      <c r="G33" s="19">
        <v>325</v>
      </c>
      <c r="H33" s="20"/>
      <c r="I33" s="21">
        <f>G33-F33</f>
        <v>-39</v>
      </c>
      <c r="J33" s="22">
        <f>E33-D33</f>
        <v>79</v>
      </c>
    </row>
    <row r="34" ht="32.35" customHeight="1">
      <c r="A34" t="s" s="16">
        <v>77</v>
      </c>
      <c r="B34" t="s" s="17">
        <v>78</v>
      </c>
      <c r="C34" s="18">
        <v>38007</v>
      </c>
      <c r="D34" s="19">
        <v>254</v>
      </c>
      <c r="E34" s="19">
        <v>303</v>
      </c>
      <c r="F34" s="19">
        <v>445</v>
      </c>
      <c r="G34" s="19">
        <v>370</v>
      </c>
      <c r="H34" s="20"/>
      <c r="I34" s="21">
        <f>G34-F34</f>
        <v>-75</v>
      </c>
      <c r="J34" s="22">
        <f>E34-D34</f>
        <v>49</v>
      </c>
    </row>
    <row r="35" ht="32.35" customHeight="1">
      <c r="A35" t="s" s="16">
        <v>79</v>
      </c>
      <c r="B35" t="s" s="17">
        <v>80</v>
      </c>
      <c r="C35" s="18">
        <v>39625</v>
      </c>
      <c r="D35" s="19">
        <v>46</v>
      </c>
      <c r="E35" s="19">
        <v>71</v>
      </c>
      <c r="F35" s="19">
        <v>367</v>
      </c>
      <c r="G35" s="19">
        <v>334</v>
      </c>
      <c r="H35" s="20"/>
      <c r="I35" s="21">
        <f>G35-F35</f>
        <v>-33</v>
      </c>
      <c r="J35" s="22">
        <f>E35-D35</f>
        <v>25</v>
      </c>
    </row>
    <row r="36" ht="32.35" customHeight="1">
      <c r="A36" t="s" s="16">
        <v>81</v>
      </c>
      <c r="B36" t="s" s="17">
        <v>82</v>
      </c>
      <c r="C36" s="18">
        <v>38590</v>
      </c>
      <c r="D36" s="19">
        <v>13</v>
      </c>
      <c r="E36" s="19">
        <v>18</v>
      </c>
      <c r="F36" s="19">
        <v>1505</v>
      </c>
      <c r="G36" s="19">
        <v>1556</v>
      </c>
      <c r="H36" s="20"/>
      <c r="I36" s="21">
        <f>G36-F36</f>
        <v>51</v>
      </c>
      <c r="J36" s="22">
        <f>E36-D36</f>
        <v>5</v>
      </c>
    </row>
    <row r="37" ht="32.35" customHeight="1">
      <c r="A37" t="s" s="16">
        <v>83</v>
      </c>
      <c r="B37" t="s" s="17">
        <v>84</v>
      </c>
      <c r="C37" s="18">
        <v>39548</v>
      </c>
      <c r="D37" s="19">
        <v>24</v>
      </c>
      <c r="E37" s="19">
        <v>31</v>
      </c>
      <c r="F37" s="19">
        <v>619</v>
      </c>
      <c r="G37" s="19">
        <v>595</v>
      </c>
      <c r="H37" s="20"/>
      <c r="I37" s="21">
        <f>G37-F37</f>
        <v>-24</v>
      </c>
      <c r="J37" s="22">
        <f>E37-D37</f>
        <v>7</v>
      </c>
    </row>
    <row r="38" ht="32.35" customHeight="1">
      <c r="A38" t="s" s="16">
        <v>85</v>
      </c>
      <c r="B38" t="s" s="17">
        <v>86</v>
      </c>
      <c r="C38" s="18">
        <v>39554</v>
      </c>
      <c r="D38" s="19">
        <v>180</v>
      </c>
      <c r="E38" s="19">
        <v>231</v>
      </c>
      <c r="F38" s="19">
        <v>541</v>
      </c>
      <c r="G38" s="19">
        <v>429</v>
      </c>
      <c r="H38" s="20"/>
      <c r="I38" s="21">
        <f>G38-F38</f>
        <v>-112</v>
      </c>
      <c r="J38" s="22">
        <f>E38-D38</f>
        <v>51</v>
      </c>
    </row>
    <row r="39" ht="32.35" customHeight="1">
      <c r="A39" t="s" s="16">
        <v>87</v>
      </c>
      <c r="B39" t="s" s="17">
        <v>88</v>
      </c>
      <c r="C39" s="18">
        <v>40578</v>
      </c>
      <c r="D39" s="19">
        <v>2</v>
      </c>
      <c r="E39" s="19">
        <v>0</v>
      </c>
      <c r="F39" s="19">
        <v>285</v>
      </c>
      <c r="G39" s="19">
        <v>228</v>
      </c>
      <c r="H39" s="20"/>
      <c r="I39" s="21">
        <f>G39-F39</f>
        <v>-57</v>
      </c>
      <c r="J39" s="22">
        <f>E39-D39</f>
        <v>-2</v>
      </c>
    </row>
    <row r="40" ht="32.35" customHeight="1">
      <c r="A40" t="s" s="16">
        <v>89</v>
      </c>
      <c r="B40" t="s" s="17">
        <v>90</v>
      </c>
      <c r="C40" s="18">
        <v>35318</v>
      </c>
      <c r="D40" s="19">
        <v>306</v>
      </c>
      <c r="E40" s="19">
        <v>376</v>
      </c>
      <c r="F40" s="19">
        <v>351</v>
      </c>
      <c r="G40" s="19">
        <v>309</v>
      </c>
      <c r="H40" s="20"/>
      <c r="I40" s="21">
        <f>G40-F40</f>
        <v>-42</v>
      </c>
      <c r="J40" s="22">
        <f>E40-D40</f>
        <v>70</v>
      </c>
    </row>
    <row r="41" ht="32.35" customHeight="1">
      <c r="A41" t="s" s="16">
        <v>91</v>
      </c>
      <c r="B41" t="s" s="17">
        <v>92</v>
      </c>
      <c r="C41" s="18">
        <v>35873</v>
      </c>
      <c r="D41" s="19">
        <v>17</v>
      </c>
      <c r="E41" s="19">
        <v>31</v>
      </c>
      <c r="F41" s="19">
        <v>1325</v>
      </c>
      <c r="G41" s="19">
        <v>1360</v>
      </c>
      <c r="H41" s="20"/>
      <c r="I41" s="21">
        <f>G41-F41</f>
        <v>35</v>
      </c>
      <c r="J41" s="22">
        <f>E41-D41</f>
        <v>14</v>
      </c>
    </row>
    <row r="42" ht="32.35" customHeight="1">
      <c r="A42" t="s" s="16">
        <v>93</v>
      </c>
      <c r="B42" t="s" s="17">
        <v>94</v>
      </c>
      <c r="C42" s="18">
        <v>39407</v>
      </c>
      <c r="D42" s="19">
        <v>1</v>
      </c>
      <c r="E42" s="19">
        <v>2</v>
      </c>
      <c r="F42" s="19">
        <v>661</v>
      </c>
      <c r="G42" s="19">
        <v>838</v>
      </c>
      <c r="H42" s="20"/>
      <c r="I42" s="21">
        <f>G42-F42</f>
        <v>177</v>
      </c>
      <c r="J42" s="22">
        <f>E42-D42</f>
        <v>1</v>
      </c>
    </row>
    <row r="43" ht="32.35" customHeight="1">
      <c r="A43" t="s" s="16">
        <v>95</v>
      </c>
      <c r="B43" t="s" s="17">
        <v>96</v>
      </c>
      <c r="C43" s="18">
        <v>39358</v>
      </c>
      <c r="D43" s="19">
        <v>20</v>
      </c>
      <c r="E43" s="19">
        <v>22</v>
      </c>
      <c r="F43" s="19">
        <v>767</v>
      </c>
      <c r="G43" s="19">
        <v>733</v>
      </c>
      <c r="H43" s="20"/>
      <c r="I43" s="21">
        <f>G43-F43</f>
        <v>-34</v>
      </c>
      <c r="J43" s="22">
        <f>E43-D43</f>
        <v>2</v>
      </c>
    </row>
    <row r="44" ht="32.35" customHeight="1">
      <c r="A44" t="s" s="16">
        <v>97</v>
      </c>
      <c r="B44" t="s" s="17">
        <v>98</v>
      </c>
      <c r="C44" s="18">
        <v>39379</v>
      </c>
      <c r="D44" s="19">
        <v>20</v>
      </c>
      <c r="E44" s="19">
        <v>28</v>
      </c>
      <c r="F44" s="19">
        <v>655</v>
      </c>
      <c r="G44" s="19">
        <v>623</v>
      </c>
      <c r="H44" s="20"/>
      <c r="I44" s="21">
        <f>G44-F44</f>
        <v>-32</v>
      </c>
      <c r="J44" s="22">
        <f>E44-D44</f>
        <v>8</v>
      </c>
    </row>
    <row r="45" ht="32.35" customHeight="1">
      <c r="A45" t="s" s="16">
        <v>99</v>
      </c>
      <c r="B45" t="s" s="17">
        <v>100</v>
      </c>
      <c r="C45" s="18">
        <v>39239</v>
      </c>
      <c r="D45" s="19">
        <v>4</v>
      </c>
      <c r="E45" s="19">
        <v>3</v>
      </c>
      <c r="F45" s="19">
        <v>797</v>
      </c>
      <c r="G45" s="19">
        <v>826</v>
      </c>
      <c r="H45" s="20"/>
      <c r="I45" s="21">
        <f>G45-F45</f>
        <v>29</v>
      </c>
      <c r="J45" s="22">
        <f>E45-D45</f>
        <v>-1</v>
      </c>
    </row>
    <row r="46" ht="32.35" customHeight="1">
      <c r="A46" t="s" s="16">
        <v>101</v>
      </c>
      <c r="B46" t="s" s="17">
        <v>102</v>
      </c>
      <c r="C46" s="18">
        <v>37322</v>
      </c>
      <c r="D46" s="19">
        <v>136</v>
      </c>
      <c r="E46" s="19">
        <v>199</v>
      </c>
      <c r="F46" s="19">
        <v>515</v>
      </c>
      <c r="G46" s="19">
        <v>523</v>
      </c>
      <c r="H46" s="20"/>
      <c r="I46" s="21">
        <f>G46-F46</f>
        <v>8</v>
      </c>
      <c r="J46" s="22">
        <f>E46-D46</f>
        <v>63</v>
      </c>
    </row>
    <row r="47" ht="32.35" customHeight="1">
      <c r="A47" t="s" s="16">
        <v>103</v>
      </c>
      <c r="B47" t="s" s="17">
        <v>104</v>
      </c>
      <c r="C47" s="18">
        <v>36054</v>
      </c>
      <c r="D47" s="19">
        <v>3</v>
      </c>
      <c r="E47" s="19">
        <v>1</v>
      </c>
      <c r="F47" s="19">
        <v>882</v>
      </c>
      <c r="G47" s="19">
        <v>939</v>
      </c>
      <c r="H47" s="20"/>
      <c r="I47" s="21">
        <f>G47-F47</f>
        <v>57</v>
      </c>
      <c r="J47" s="22">
        <f>E47-D47</f>
        <v>-2</v>
      </c>
    </row>
    <row r="48" ht="34.35" customHeight="1">
      <c r="A48" t="s" s="16">
        <v>105</v>
      </c>
      <c r="B48" t="s" s="17">
        <v>106</v>
      </c>
      <c r="C48" s="18">
        <v>38519</v>
      </c>
      <c r="D48" s="19">
        <v>194</v>
      </c>
      <c r="E48" s="19">
        <v>266</v>
      </c>
      <c r="F48" s="19">
        <v>568</v>
      </c>
      <c r="G48" s="19">
        <v>538</v>
      </c>
      <c r="H48" s="20"/>
      <c r="I48" s="21">
        <f>G48-F48</f>
        <v>-30</v>
      </c>
      <c r="J48" s="22">
        <f>E48-D48</f>
        <v>72</v>
      </c>
    </row>
    <row r="49" ht="32.35" customHeight="1">
      <c r="A49" t="s" s="16">
        <v>107</v>
      </c>
      <c r="B49" t="s" s="17">
        <v>108</v>
      </c>
      <c r="C49" s="18">
        <v>41153</v>
      </c>
      <c r="D49" s="19">
        <v>2</v>
      </c>
      <c r="E49" s="19">
        <v>9</v>
      </c>
      <c r="F49" s="19">
        <v>96</v>
      </c>
      <c r="G49" s="19">
        <v>148</v>
      </c>
      <c r="H49" s="20"/>
      <c r="I49" s="21">
        <f>G49-F49</f>
        <v>52</v>
      </c>
      <c r="J49" s="22">
        <f>E49-D49</f>
        <v>7</v>
      </c>
    </row>
    <row r="50" ht="32.15" customHeight="1">
      <c r="A50" t="s" s="27">
        <v>109</v>
      </c>
      <c r="B50" t="s" s="28">
        <v>110</v>
      </c>
      <c r="C50" s="29">
        <v>39260</v>
      </c>
      <c r="D50" s="30">
        <v>105</v>
      </c>
      <c r="E50" s="30">
        <v>123</v>
      </c>
      <c r="F50" s="30">
        <v>267</v>
      </c>
      <c r="G50" s="30">
        <v>249</v>
      </c>
      <c r="H50" s="31"/>
      <c r="I50" s="32">
        <f>G50-F50</f>
        <v>-18</v>
      </c>
      <c r="J50" s="33">
        <f>E50-D50</f>
        <v>18</v>
      </c>
    </row>
    <row r="51" ht="8" customHeight="1">
      <c r="A51" s="34"/>
      <c r="B51" s="35"/>
      <c r="C51" s="36"/>
      <c r="D51" s="37"/>
      <c r="E51" s="37"/>
      <c r="F51" s="37"/>
      <c r="G51" s="37"/>
      <c r="H51" s="38"/>
      <c r="I51" s="39"/>
      <c r="J51" s="38"/>
    </row>
    <row r="52" ht="22.15" customHeight="1">
      <c r="A52" t="s" s="40">
        <v>111</v>
      </c>
      <c r="B52" t="s" s="41">
        <v>112</v>
      </c>
      <c r="C52" s="42">
        <f>SUM(SUM(C2,C3,C4,C5,C7,C9,C11,C12,C15,C16,C17,C18,C19,C21,C22,C24,C25,C27,C28,C29,C32,C33,C34,C35,C36,C37,C38,C39,C40,C41),C42,C43,C44,C45,C46,C47,C48,C49,C50)/39</f>
        <v>38442.333333333336</v>
      </c>
      <c r="D52" s="43">
        <f>SUM(SUM(D2,D3,D4,D5,D7,D9,D11,D12,D15,D16,D17,D18,D19,D21,D22,D24,D25,D27,D28,D29,D32,D33,D34,D35,D36,D37,D38,D39,D40,D41),D42,D43,D44,D45,D46,D47,D48,D49,D50)/39</f>
        <v>90.56410256410257</v>
      </c>
      <c r="E52" s="43">
        <f>SUM(SUM(E2,E3,E4,E5,E7,E9,E11,E12,E15,E16,E17,E18,E19,E21,E22,E24,E25,E27,E28,E29,E32,E33,E34,E35,E36,E37,E38,E39,E40,E41),E42,E43,E44,E45,E46,E47,E48,E49,E50)/39</f>
        <v>110.3589743589744</v>
      </c>
      <c r="F52" s="43">
        <f>SUM(SUM(F2,F3,F4,F5,F7,F9,F11,F12,F15,F16,F17,F18,F19,F21,F22,F24,F25,F27,F28,F29,F32,F33,F34,F35,F36,F37,F38,F39,F40,F41),F42,F43,F44,F45,F46,F47,F48,F49,F50)/39</f>
        <v>619.3076923076923</v>
      </c>
      <c r="G52" s="44">
        <f>SUM(SUM(G2,G3,G4,G5,G7,G9,G11,G12,G15,G16,G17,G18,G19,G21,G22,G24,G25,G27,G28,G29,G32,G33,G34,G35,G36,G37,G38,G39,G40,G41),G42,G43,G44,G45,G46,G47,G48,G49,G50)/39</f>
        <v>632.6923076923077</v>
      </c>
      <c r="H52" t="s" s="45">
        <v>111</v>
      </c>
      <c r="I52" s="46">
        <f>AVERAGE(I2:I51)</f>
        <v>13.38461538461539</v>
      </c>
      <c r="J52" s="44">
        <f>AVERAGE(J2:J51)</f>
        <v>19.7948717948718</v>
      </c>
    </row>
    <row r="53" ht="22.35" customHeight="1">
      <c r="A53" s="47"/>
      <c r="B53" t="s" s="48">
        <v>113</v>
      </c>
      <c r="C53" s="18">
        <f>AVERAGE(C2,C9,C11,C12,C16,C18,C21,C24,C28,C29,C32,C33,C34,C35,C36,C37,C39,C40,C41,C43,C47,C48,C49)</f>
        <v>37805.391304347824</v>
      </c>
      <c r="D53" s="49">
        <f>AVERAGE(D2,D9,D11,D12,D16,D18,D21,D24,D28,D29,D32,D33,D34,D35,D36,D37,D39,D40,D41,D43,D47,D48,D49)</f>
        <v>118.5652173913043</v>
      </c>
      <c r="E53" s="49">
        <f>AVERAGE(E2,E9,E11,E12,E16,E18,E21,E24,E28,E29,E32,E33,E34,E35,E36,E37,E39,E40,E41,E43,E47,E48,E49)</f>
        <v>144.8695652173913</v>
      </c>
      <c r="F53" s="49">
        <f>AVERAGE(F2,F9,F11,F12,F16,F18,F21,F24,F28,F29,F32,F33,F34,F35,F36,F37,F39,F40,F41,F43,F47,F48,F49)</f>
        <v>655.0434782608696</v>
      </c>
      <c r="G53" s="22">
        <f>AVERAGE(G2,G9,G11,G12,G16,G18,G21,G24,G28,G29,G32,G33,G34,G35,G36,G37,G39,G40,G41,G43,G47,G48,G49)</f>
        <v>671.0869565217391</v>
      </c>
      <c r="H53" t="s" s="50">
        <v>114</v>
      </c>
      <c r="I53" s="51">
        <f>AVERAGEIF(I2:I50,"&gt;13.38")</f>
        <v>73.82352941176471</v>
      </c>
      <c r="J53" s="52">
        <f>AVERAGEIFS(J2:J50,I2:I50,"&gt;13.38")</f>
        <v>8.176470588235293</v>
      </c>
    </row>
    <row r="54" ht="23.15" customHeight="1">
      <c r="A54" s="47"/>
      <c r="B54" t="s" s="48">
        <v>115</v>
      </c>
      <c r="C54" s="18">
        <f>AVERAGE(C3,C4,C5,C7,C15,C17,C19,C22,C25,C27,C38,C42,C44,C45,C46,C50)</f>
        <v>39357.9375</v>
      </c>
      <c r="D54" s="49">
        <f>AVERAGE(D3,D4,D5,D7,D15,D17,D19,D22,D25,D27,D38,D42,D44,D45,D46,D50)</f>
        <v>50.3125</v>
      </c>
      <c r="E54" s="49">
        <f>AVERAGE(E3,E4,E5,E7,E15,E17,E19,E22,E25,E27,E38,E42,E44,E45,E46,E50)</f>
        <v>60.75</v>
      </c>
      <c r="F54" s="49">
        <f>AVERAGE(F3,F4,F5,F7,F15,F17,F19,F22,F25,F27,F38,F42,F44,F45,F46,F50)</f>
        <v>567.9375</v>
      </c>
      <c r="G54" s="22">
        <f>AVERAGE(G3,G4,G5,G7,G15,G17,G19,G22,G25,G27,G38,G42,G44,G45,G46,G50)</f>
        <v>577.5</v>
      </c>
      <c r="H54" t="s" s="53">
        <v>116</v>
      </c>
      <c r="I54" s="54">
        <f>AVERAGEIF(I2:I50,"&lt;13.38")</f>
        <v>-33.31818181818182</v>
      </c>
      <c r="J54" s="55">
        <f>AVERAGEIFS(J2:J50,I2:I50,"&lt;13.38")</f>
        <v>28.77272727272727</v>
      </c>
    </row>
    <row r="55" ht="23.15" customHeight="1">
      <c r="A55" s="47"/>
      <c r="B55" t="s" s="48">
        <v>117</v>
      </c>
      <c r="C55" s="18">
        <f>AVERAGE(C3,C4,C7,C15,C17,C22,C25,C27,C42,C44,C45,C46,C50)</f>
        <v>39226.538461538461</v>
      </c>
      <c r="D55" s="49">
        <f>AVERAGE(D3,D4,D7,D15,D17,D22,D25,D27,D42,D44,D45,D46,D50)</f>
        <v>41.76923076923077</v>
      </c>
      <c r="E55" s="49">
        <f>AVERAGE(E3,E4,E7,E15,E17,E22,E25,E27,E42,E44,E45,E46,E50)</f>
        <v>49.30769230769231</v>
      </c>
      <c r="F55" s="49">
        <f>AVERAGE(F3,F4,F7,F15,F17,F22,F25,F27,F42,F44,F45,F46,F50)</f>
        <v>607.6923076923077</v>
      </c>
      <c r="G55" s="22">
        <f>AVERAGE(G3,G4,G7,G15,G17,G22,G25,G27,G42,G44,G45,G46,G50)</f>
        <v>627.6923076923077</v>
      </c>
      <c r="H55" t="s" s="56">
        <v>118</v>
      </c>
      <c r="I55" s="57"/>
      <c r="J55" s="58"/>
    </row>
    <row r="56" ht="22.35" customHeight="1">
      <c r="A56" s="47"/>
      <c r="B56" t="s" s="48">
        <v>119</v>
      </c>
      <c r="C56" s="18">
        <f>AVERAGE(C5,C19,C38)</f>
        <v>39927.333333333336</v>
      </c>
      <c r="D56" s="49">
        <f>AVERAGE(D5,D19,D38)</f>
        <v>87.33333333333333</v>
      </c>
      <c r="E56" s="49">
        <f>AVERAGE(E5,E19,E38)</f>
        <v>110.3333333333333</v>
      </c>
      <c r="F56" s="49">
        <f>AVERAGE(F5,F19,F38)</f>
        <v>395.6666666666667</v>
      </c>
      <c r="G56" s="22">
        <f>AVERAGE(G5,G19,G38)</f>
        <v>360</v>
      </c>
      <c r="H56" t="s" s="59">
        <v>120</v>
      </c>
      <c r="I56" s="21"/>
      <c r="J56" s="52"/>
    </row>
    <row r="57" ht="22.35" customHeight="1">
      <c r="A57" s="60"/>
      <c r="B57" t="s" s="48">
        <v>121</v>
      </c>
      <c r="C57" s="18">
        <f>AVERAGE(C2,C9,C11,C12,C18,C24,C25,C27,C29,C32,C33,C34,C36,C40,C41,C46,C47,C48)</f>
        <v>36989.388888888891</v>
      </c>
      <c r="D57" s="49">
        <f>AVERAGE(D2,D9,D11,D12,D18,D24,D25,D27,D29,D32,D33,D34,D36,D40,D41,D46,D47,D48)</f>
        <v>146.4444444444445</v>
      </c>
      <c r="E57" s="49">
        <f>AVERAGE(E2,E9,E11,E12,E18,E24,E25,E27,E29,E32,E33,E34,E36,E40,E41,E46,E47,E48)</f>
        <v>182.0555555555555</v>
      </c>
      <c r="F57" s="49">
        <f>AVERAGE(F2,F9,F11,F12,F18,F24,F25,F27,F29,F32,F33,F34,F36,F40,F41,F46,F47,F48)</f>
        <v>786.9444444444445</v>
      </c>
      <c r="G57" s="22">
        <f>AVERAGE(G2,G9,G11,G12,G18,G24,G25,G27,G29,G32,G33,G34,G36,G40,G41,G46,G47,G48)</f>
        <v>820.6111111111111</v>
      </c>
      <c r="H57" t="s" s="59">
        <v>122</v>
      </c>
      <c r="I57" s="24"/>
      <c r="J57" s="25"/>
    </row>
    <row r="58" ht="22.35" customHeight="1">
      <c r="A58" s="60"/>
      <c r="B58" t="s" s="48">
        <v>123</v>
      </c>
      <c r="C58" s="18">
        <f>AVERAGE(C3,C4,C5,C7,C15,C16,C17,C19,C21,C22,C28,C35,C37,C38,C39,C42,C43,C44,C45,C49,C50)</f>
        <v>39687.714285714283</v>
      </c>
      <c r="D58" s="49">
        <f>AVERAGE(D3,D4,D5,D7,D15,D16,D17,D19,D21,D22,D28,D35,D37,D38,D39,D42,D43,D44,D45,D49,D50)</f>
        <v>42.66666666666666</v>
      </c>
      <c r="E58" s="49">
        <f>AVERAGE(E3,E4,E5,E7,E15,E16,E17,E19,E21,E22,E28,E35,E37,E38,E39,E42,E43,E44,E45,E49,E50)</f>
        <v>48.90476190476191</v>
      </c>
      <c r="F58" s="49">
        <f>AVERAGE(F3,F4,F5,F7,F15,F16,F17,F19,F21,F22,F28,F35,F37,F38,F39,F42,F43,F44,F45,F49,F50)</f>
        <v>475.6190476190476</v>
      </c>
      <c r="G58" s="22">
        <f>AVERAGE(G3,G4,G5,G7,G15,G16,G17,G19,G21,G22,G28,G35,G37,G38,G39,G42,G43,G44,G45,G49,G50)</f>
        <v>471.6190476190476</v>
      </c>
      <c r="H58" t="s" s="59">
        <v>124</v>
      </c>
      <c r="I58" s="24"/>
      <c r="J58" s="25"/>
    </row>
    <row r="59" ht="22.35" customHeight="1">
      <c r="A59" s="60"/>
      <c r="B59" t="s" s="48">
        <v>125</v>
      </c>
      <c r="C59" s="18">
        <f>AVERAGE(C2,C4,C5,C7,C9,C11,C15,C16,C17,C18,C19,C21,C24,C25,C27,C29,C35,C36,C37,C39,C41,C42,C43,C44,C45,C47,C49)</f>
        <v>38709.481481481482</v>
      </c>
      <c r="D59" s="49">
        <f>AVERAGE(D2,D4,D5,D7,D9,D11,D15,D16,D17,D18,D19,D21,D24,D25,D27,D29,D35,D36,D37,D39,D41,D42,D43,D44,D45,D47,D49)</f>
        <v>18.22222222222222</v>
      </c>
      <c r="E59" s="49">
        <f>AVERAGE(E2,E4,E5,E7,E9,E11,E15,E16,E17,E18,E19,E21,E24,E25,E27,E29,E35,E36,E37,E39,E41,E42,E43,E44,E45,E47,E49)</f>
        <v>25.85185185185185</v>
      </c>
      <c r="F59" s="49">
        <f>AVERAGE(F2,F4,F5,F7,F9,F11,F15,F16,F17,F18,F19,F21,F24,F25,F27,F29,F35,F36,F37,F39,F41,F42,F43,F44,F45,F47,F49)</f>
        <v>713.2962962962963</v>
      </c>
      <c r="G59" s="22">
        <f>AVERAGE(G2,G4,G5,G7,G9,G11,G15,G16,G17,G18,G19,G21,G24,G25,G27,G29,G35,G36,G37,G39,G41,G42,G43,G44,G45,G47,G49)</f>
        <v>741.3703703703703</v>
      </c>
      <c r="H59" t="s" s="59">
        <v>126</v>
      </c>
      <c r="I59" s="24"/>
      <c r="J59" s="25"/>
    </row>
    <row r="60" ht="22.35" customHeight="1">
      <c r="A60" s="60"/>
      <c r="B60" t="s" s="48">
        <v>127</v>
      </c>
      <c r="C60" s="18">
        <f>AVERAGE(C3,C12,C22,C28,C32,C33,C34,C38,C40,C46,C48,C50)</f>
        <v>37841.25</v>
      </c>
      <c r="D60" s="49">
        <f>AVERAGE(D3,D12,D22,D28,D32,D33,D34,D38,D40,D46,D48,D50)</f>
        <v>253.3333333333333</v>
      </c>
      <c r="E60" s="49">
        <f>AVERAGE(E3,E12,E22,E28,E32,E33,E34,E38,E40,E46,E48,E50)</f>
        <v>300.5</v>
      </c>
      <c r="F60" s="49">
        <f>AVERAGE(F3,F12,F22,F28,F32,F33,F34,F38,F40,F46,F48,F50)</f>
        <v>407.8333333333333</v>
      </c>
      <c r="G60" s="22">
        <f>AVERAGE(G3,G12,G22,G28,G32,G33,G34,G38,G40,G46,G48,G50)</f>
        <v>388.1666666666667</v>
      </c>
      <c r="H60" t="s" s="59">
        <v>128</v>
      </c>
      <c r="I60" s="24"/>
      <c r="J60" s="25"/>
    </row>
    <row r="61" ht="22.35" customHeight="1">
      <c r="A61" s="60"/>
      <c r="B61" s="48"/>
      <c r="C61" s="61"/>
      <c r="D61" s="49"/>
      <c r="E61" s="49"/>
      <c r="F61" s="49"/>
      <c r="G61" s="22"/>
      <c r="H61" t="s" s="59">
        <v>129</v>
      </c>
      <c r="I61" s="24"/>
      <c r="J61" s="25"/>
    </row>
    <row r="62" ht="23.15" customHeight="1">
      <c r="A62" s="62"/>
      <c r="B62" s="63"/>
      <c r="C62" s="64"/>
      <c r="D62" s="65"/>
      <c r="E62" s="65"/>
      <c r="F62" s="65"/>
      <c r="G62" s="66"/>
      <c r="H62" t="s" s="67">
        <v>130</v>
      </c>
      <c r="I62" s="68"/>
      <c r="J62" s="69"/>
    </row>
    <row r="63" ht="61.6" customHeight="1">
      <c r="A63" t="s" s="70">
        <v>0</v>
      </c>
      <c r="B63" t="s" s="71">
        <v>1</v>
      </c>
      <c r="C63" t="s" s="72">
        <v>2</v>
      </c>
      <c r="D63" t="s" s="73">
        <v>3</v>
      </c>
      <c r="E63" t="s" s="73">
        <v>4</v>
      </c>
      <c r="F63" t="s" s="73">
        <v>5</v>
      </c>
      <c r="G63" t="s" s="73">
        <v>6</v>
      </c>
      <c r="H63" t="s" s="74">
        <v>7</v>
      </c>
      <c r="I63" t="s" s="75">
        <v>8</v>
      </c>
      <c r="J63" t="s" s="76">
        <v>9</v>
      </c>
    </row>
    <row r="64" ht="23" customHeight="1">
      <c r="A64" t="s" s="77">
        <v>131</v>
      </c>
      <c r="B64" s="78"/>
      <c r="C64" s="79"/>
      <c r="D64" s="80"/>
      <c r="E64" s="80"/>
      <c r="F64" s="80"/>
      <c r="G64" s="80"/>
      <c r="H64" s="78"/>
      <c r="I64" s="80"/>
      <c r="J64" s="81"/>
    </row>
    <row r="65" ht="22" customHeight="1">
      <c r="A65" t="s" s="82">
        <v>132</v>
      </c>
      <c r="B65" s="83"/>
      <c r="C65" s="84"/>
      <c r="D65" s="85"/>
      <c r="E65" s="85"/>
      <c r="F65" s="85"/>
      <c r="G65" s="85"/>
      <c r="H65" s="83"/>
      <c r="I65" s="85"/>
      <c r="J65" s="86"/>
    </row>
    <row r="66" ht="8" customHeight="1">
      <c r="A66" s="87"/>
      <c r="B66" s="35"/>
      <c r="C66" s="37"/>
      <c r="D66" s="37"/>
      <c r="E66" s="37"/>
      <c r="F66" s="37"/>
      <c r="G66" s="37"/>
      <c r="H66" s="38"/>
      <c r="I66" s="88"/>
      <c r="J66" s="88"/>
    </row>
  </sheetData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