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ation probes max" sheetId="1" r:id="rId4"/>
  </sheets>
</workbook>
</file>

<file path=xl/sharedStrings.xml><?xml version="1.0" encoding="utf-8"?>
<sst xmlns="http://schemas.openxmlformats.org/spreadsheetml/2006/main" uniqueCount="179">
  <si>
    <r>
      <rPr>
        <b val="1"/>
        <sz val="12"/>
        <color indexed="9"/>
        <rFont val="Helvetica"/>
      </rPr>
      <t>Station max v MJ m</t>
    </r>
    <r>
      <rPr>
        <b val="1"/>
        <sz val="12"/>
        <color indexed="9"/>
        <rFont val="Helvetica"/>
      </rPr>
      <t>2</t>
    </r>
    <r>
      <rPr>
        <b val="1"/>
        <sz val="12"/>
        <color indexed="9"/>
        <rFont val="Helvetica"/>
      </rPr>
      <t xml:space="preserve"> solar exposure</t>
    </r>
  </si>
  <si>
    <t>Original AWS probe installation</t>
  </si>
  <si>
    <t>Date</t>
  </si>
  <si>
    <t>Av max 2 years before</t>
  </si>
  <si>
    <t>Av max 2 years after</t>
  </si>
  <si>
    <t>Av solar exposure 2 years before</t>
  </si>
  <si>
    <t>Av solar exposure 2 years after</t>
  </si>
  <si>
    <t>Change in solar exposure</t>
  </si>
  <si>
    <t>Change in max</t>
  </si>
  <si>
    <t>Adelaide 23090</t>
  </si>
  <si>
    <t>INSTALL Temperature Probe - Dry Bulb (Type Rosemount S/N - NONE) Surface Observations</t>
  </si>
  <si>
    <t>Albany 9999</t>
  </si>
  <si>
    <t>INSTALL Temperature Probe - Dry Bulb (Type Rosemount ST2401 S/N - 10263/1) Surface Observations</t>
  </si>
  <si>
    <t>Amberley 40004</t>
  </si>
  <si>
    <t>INSTALL Temperature Probe - Dry Bulb (Type Rosemount S/N - 199) Surface Observations</t>
  </si>
  <si>
    <t>Birdsville 38026</t>
  </si>
  <si>
    <t>INSTALL Temperature Probe - Dry Bulb (Type Rosemount S/N - 0473) Surface Observations</t>
  </si>
  <si>
    <t>Bourke 48245</t>
  </si>
  <si>
    <t>INSTALL Temperature Probe - Dry Bulb (Type Rosemount S/N - 0402) Surface Observations</t>
  </si>
  <si>
    <t>Bridgetown 9617</t>
  </si>
  <si>
    <t>INSTALL Temperature Probe - Dry Bulb (Type Rosemount S/N - 0232) Surface Observations</t>
  </si>
  <si>
    <t>Brisbane 40842</t>
  </si>
  <si>
    <t>INSTALL Temperature Probe - Dry Bulb (Type Rosemount S/N - Unknown) Surface Observations</t>
  </si>
  <si>
    <t>Broome 3003</t>
  </si>
  <si>
    <t>Bundaberg 39128</t>
  </si>
  <si>
    <t>INSTALL Temperature Probe - Dry Bulb (Type Rosemount S/N - 0258) Surface Observations</t>
  </si>
  <si>
    <t>Burketown 29077</t>
  </si>
  <si>
    <t>INSTALL Temperature Probe - Dry Bulb (Type Rosemount S/N - 0566) Surface Observations</t>
  </si>
  <si>
    <t>Butlers Gorge 96003</t>
  </si>
  <si>
    <t>INSTALL Temperature Probe - Dry Bulb (Type Temp Control TCBMP01 S/N - 10215) Surface Observations</t>
  </si>
  <si>
    <t>Cabramurra 72161</t>
  </si>
  <si>
    <t>INSTALL Temperature Probe - Dry Bulb (Type Rosemount S/N - 0083) Surface Observations</t>
  </si>
  <si>
    <t>Camooweal 37010</t>
  </si>
  <si>
    <t>INSTALL Temperature Probe - Dry Bulb (Type Rosemount S/N - 0249) Surface Observations</t>
  </si>
  <si>
    <t>Cape Bruny 94198</t>
  </si>
  <si>
    <t>INSTALL Temperature Probe - Dry Bulb (Type Rosemount S/N - 259) Surface Observations</t>
  </si>
  <si>
    <t>Cape Moreton 40043</t>
  </si>
  <si>
    <t>Cape Otway 90015</t>
  </si>
  <si>
    <t>INSTALL Temperature Probe - Dry Bulb (Type Unknown S/N - NONE) Surface Observations</t>
  </si>
  <si>
    <t>Cobar 48027</t>
  </si>
  <si>
    <t>INSTALL Temperature Probe - Dry Bulb (Type Rosemount S/N - 0235) Surface Observations</t>
  </si>
  <si>
    <t>Coffs Harbour 59151</t>
  </si>
  <si>
    <t>INSTALL Temperature Probe - Dry Bulb (Type WIKA TR40 S/N - 119005-33) Surface Observations</t>
  </si>
  <si>
    <t>Cunderdin 10286</t>
  </si>
  <si>
    <t>INSTALL Temperature Probe - Dry Bulb (Type Rosemount ST2401 S/N - 0176) Surface Observations</t>
  </si>
  <si>
    <t>Dalwallinu 8297</t>
  </si>
  <si>
    <t>INSTALL Temperature Probe - Dry Bulb (Type Rosemount ST2401 S/N - 299) Surface Observations</t>
  </si>
  <si>
    <t>Darwin 14015</t>
  </si>
  <si>
    <t>INSTALL Temperature Probe - Dry Bulb (Type Rosemount S/N - 0242) Surface Observations</t>
  </si>
  <si>
    <t>Deniliquin 74258</t>
  </si>
  <si>
    <t>INSTALL Temperature Probe - Dry Bulb (Type Rosemount S/N - 203) Surface Observations</t>
  </si>
  <si>
    <t>Dubbo 65070</t>
  </si>
  <si>
    <t>Esperance 9789</t>
  </si>
  <si>
    <t>Eucla 11003</t>
  </si>
  <si>
    <t>INSTALL Temperature Probe - Dry Bulb (Type Rosemount S/N - 0485) Surface Observations</t>
  </si>
  <si>
    <t>Forrest 11052</t>
  </si>
  <si>
    <t>Gabo Island 84016</t>
  </si>
  <si>
    <t>INSTALL Temperature Probe - Dry Bulb (Type Temp Control TCBMP01 S/N - 10203) Surface Observations</t>
  </si>
  <si>
    <t>Gayndah 39066</t>
  </si>
  <si>
    <t>INSTALL Temperature Probe - Dry Bulb (Type Rosemount S/N - 0577) Surface Observations</t>
  </si>
  <si>
    <t>Georgetown 30124</t>
  </si>
  <si>
    <t>INSTALL Temperature Probe - Dry Bulb (Type Rosemount ST2401 S/N - 784) Surface Observations</t>
  </si>
  <si>
    <t>Geraldton 8315</t>
  </si>
  <si>
    <t>INSTALL Temperature Probe - Dry Bulb (Type Rosemount ST2401 S/N - 10266/1) Surface Observations</t>
  </si>
  <si>
    <t>Giles 13017</t>
  </si>
  <si>
    <t>Grove 94220</t>
  </si>
  <si>
    <t>INSTALL Temperature Probe - Dry Bulb (Type Rosemount S/N - 0606) Surface Observations</t>
  </si>
  <si>
    <t>Horn Island 27058</t>
  </si>
  <si>
    <t>INSTALL Temperature Probe - Dry Bulb (Type Rosemount S/N - 0326) Surface Observations</t>
  </si>
  <si>
    <t>Inverell 56018</t>
  </si>
  <si>
    <t>INSTALL Temperature Probe - Dry Bulb (Type Rosemount S/N - 0589) Surface Observations</t>
  </si>
  <si>
    <t>Kalgoorlie 12038</t>
  </si>
  <si>
    <t>Kalumburu 1019</t>
  </si>
  <si>
    <t>INSTALL Temperature Probe - Dry Bulb (Type Rosemount S/N - 0321) Surface Observations</t>
  </si>
  <si>
    <t>Katanning 10916</t>
  </si>
  <si>
    <t>INSTALL Temperature Probe - Dry Bulb (Type Rosemount S/N - 377) Surface Observations</t>
  </si>
  <si>
    <t>Launceston 91311</t>
  </si>
  <si>
    <t>INSTALL Temperature Probe - Dry Bulb (Type Rosemount ST2401 S/N - 0777) Surface Observations</t>
  </si>
  <si>
    <t>Laverton 87031</t>
  </si>
  <si>
    <t>INSTALL Temperature Probe - Dry Bulb (Type Rosemount S/N - 8830) Surface Observations</t>
  </si>
  <si>
    <t>Learmonth 5007</t>
  </si>
  <si>
    <t>Longreach 36031</t>
  </si>
  <si>
    <t>INSTALL Temperature Probe - Dry Bulb (Type Rosemount S/N - 0165) Surface Observations</t>
  </si>
  <si>
    <t>Mackay 33119</t>
  </si>
  <si>
    <t>INSTALL Temperature Probe - Dry Bulb (Type Rosemount S/N - 0094) Surface Observations</t>
  </si>
  <si>
    <t>Marble Bar 4106</t>
  </si>
  <si>
    <t>INSTALL Temperature Probe - Dry Bulb (Type Rosemount S/N - 483) Surface Observations</t>
  </si>
  <si>
    <t>Marree 17126</t>
  </si>
  <si>
    <t>INSTALL Temperature Probe - Dry Bulb (Type Rosemount S/N - 0412) Surface Observations</t>
  </si>
  <si>
    <t>Melbourne 86338</t>
  </si>
  <si>
    <t>INSTALL Temperature Probe - Dry Bulb (Type Unknown S/N - 119005-34) Surface Observations</t>
  </si>
  <si>
    <t>Miles 42112</t>
  </si>
  <si>
    <t>INSTALL Temperature Probe - Dry Bulb (Type Rosemount ST2401 S/N - 0075) Surface Observations</t>
  </si>
  <si>
    <t>Morawa 8296</t>
  </si>
  <si>
    <t>INSTALL Temperature Probe - Dry Bulb (Type Rosemount S/N - 86) Surface Observations</t>
  </si>
  <si>
    <t>Moree 53115</t>
  </si>
  <si>
    <t>INSTALL Temperature Probe - Dry Bulb (Type Rosemount S/N - 0017) Surface Observations</t>
  </si>
  <si>
    <t>Mt Gambier 26021</t>
  </si>
  <si>
    <t>Nhill 78015</t>
  </si>
  <si>
    <t>INSTALL Temperature Probe - Dry Bulb (Type Rosemount S/N - 0790) Surface Observations</t>
  </si>
  <si>
    <t>Normanton 29063</t>
  </si>
  <si>
    <t>INSTALL Temperature Probe - Dry Bulb (Type Rosemount ST2401 S/N - 0578) Surface Observations</t>
  </si>
  <si>
    <t>Nowra 68072</t>
  </si>
  <si>
    <t>INSTALL Temperature Probe - Dry Bulb (Type Rosemount S/N - 0548) Surface Observations</t>
  </si>
  <si>
    <t>Nuriootpa 23373</t>
  </si>
  <si>
    <t>INSTALL Temperature Probe - Dry Bulb (Type Rosemount ST2401 S/N - 0163) Surface Observations</t>
  </si>
  <si>
    <t>Orbost 84145</t>
  </si>
  <si>
    <t>INSTALL Temperature Probe - Dry Bulb (Type Rosemount ST2401 S/N - 0569) Surface Observations</t>
  </si>
  <si>
    <t>Perth 9021</t>
  </si>
  <si>
    <t>INSTALL Temperature Probe - Dry Bulb (Type Rosemount S/N - 304) Surface Observations</t>
  </si>
  <si>
    <t>Pt Perpendicular 68151</t>
  </si>
  <si>
    <t>INSTALL Temperature Probe - Dry Bulb (Type Rosemount S/N - 458) Surface Observations</t>
  </si>
  <si>
    <t>Port Hedland 4032</t>
  </si>
  <si>
    <t>Port Lincoln 18192</t>
  </si>
  <si>
    <t>Port Macquarie 60139</t>
  </si>
  <si>
    <t>INSTALL Temperature Probe - Dry Bulb (Type Unknown S/N - Unknown) Surface Observations</t>
  </si>
  <si>
    <t>Rabbit Flat 15666</t>
  </si>
  <si>
    <t>INSTALL Temperature Probe - Dry Bulb (Type Rosemount S/N - 0020) Surface Observations</t>
  </si>
  <si>
    <t>Richmond Qld 30161</t>
  </si>
  <si>
    <t>INSTALL Temperature Probe - Dry Bulb (Type Rosemount S/N - 0200) Surface Observations</t>
  </si>
  <si>
    <t>Richmond NSW 67105</t>
  </si>
  <si>
    <t>Rockhampton 39083</t>
  </si>
  <si>
    <t>INSTALL Temperature Probe - Dry Bulb (Type Rosemount S/N - 0216) Surface Observations</t>
  </si>
  <si>
    <t>Rutherglen 82039</t>
  </si>
  <si>
    <t>INSTALL Temperature Probe - Dry Bulb (Type Rosemount S/N - 308) Surface Observations</t>
  </si>
  <si>
    <t>Sale 85072</t>
  </si>
  <si>
    <t>INSTALL Temperature Probe - Dry Bulb (Type Rosemount S/N - 0141) Surface Observations</t>
  </si>
  <si>
    <t>Snowtown 21133</t>
  </si>
  <si>
    <t>INSTALL Temperature Probe - Dry Bulb (Type Rosemount ST2401 S/N - 0340) Surface Observations</t>
  </si>
  <si>
    <t>St George 43109</t>
  </si>
  <si>
    <t>INSTALL Temperature Probe - Dry Bulb (Type Rosemount ST2401 S/N - 0194) Surface Observations</t>
  </si>
  <si>
    <t>Tarcoola 16098</t>
  </si>
  <si>
    <t>INSTALL Temperature Probe - Dry Bulb (Type Rosemount ST2401 S/N - 0222) Surface Observations</t>
  </si>
  <si>
    <t>Thargomindah 45025</t>
  </si>
  <si>
    <t>INSTALL Temperature Probe - Dry Bulb (Type Rosemount ST2401 S/N - 0451) Surface Observations</t>
  </si>
  <si>
    <t>Tibooburra 46126</t>
  </si>
  <si>
    <t>INSTALL Temperature Probe - Dry Bulb (Type Rosemount S/N - 0167) Surface Observations</t>
  </si>
  <si>
    <t>Townsville 32040</t>
  </si>
  <si>
    <t>Victoria River Downs 14825</t>
  </si>
  <si>
    <t>INSTALL Temperature Probe - Dry Bulb (Type Rosemount S/N - 0253) Surface Observations</t>
  </si>
  <si>
    <t>Wagga Wagga 72150</t>
  </si>
  <si>
    <t>Walgett 52088</t>
  </si>
  <si>
    <t>INSTALL Temperature Probe - Dry Bulb (Type Rosemount S/N - 0202) Surface Observations</t>
  </si>
  <si>
    <t>Wandering 10917</t>
  </si>
  <si>
    <t>INSTALL Temperature Probe - Dry Bulb (Type Rosemount S/N - 400) Surface Observations</t>
  </si>
  <si>
    <t>Weipa 27045</t>
  </si>
  <si>
    <t>INSTALL Temperature Probe - Dry Bulb (Type Rosemount ST2401 S/N - 0330) Surface Observations</t>
  </si>
  <si>
    <t>Wilcannia 46012</t>
  </si>
  <si>
    <t>INSTALL Temperature Probe - Dry Bulb (Type Rosemount S/N - 0113) Surface Observations</t>
  </si>
  <si>
    <t>Williamtown 61078</t>
  </si>
  <si>
    <t>INSTALL Temperature Probe - Dry Bulb (Type Rosemount S/N - 0456) Surface Observations</t>
  </si>
  <si>
    <t>Wilsons Prom 85096</t>
  </si>
  <si>
    <t>INSTALL Temperature Probe - Dry Bulb (Type Rosemount S/N - 587) Surface Observations</t>
  </si>
  <si>
    <t>Wyalong 50017</t>
  </si>
  <si>
    <t>INSTALL Temperature Probe - Dry Bulb (Type Rosemount S/N - 0397) Surface Observations</t>
  </si>
  <si>
    <t>Yamba 58012</t>
  </si>
  <si>
    <t>INSTALL Temperature Probe - Dry Bulb (Type Temp Control TCBMP01 S/N - 10224) Surface Observations</t>
  </si>
  <si>
    <t>Averages</t>
  </si>
  <si>
    <t>All 81 temperature probes</t>
  </si>
  <si>
    <t>73 Rosemount temperature probes</t>
  </si>
  <si>
    <t>Averages &gt; 0.04</t>
  </si>
  <si>
    <t>8 non-Rosemount temperature probes</t>
  </si>
  <si>
    <t>Averages &lt; 0.04</t>
  </si>
  <si>
    <t>3 Temp Control temperature probes</t>
  </si>
  <si>
    <t>Above shows an average +0.04 more solar</t>
  </si>
  <si>
    <t>1 WIKA temperature probes</t>
  </si>
  <si>
    <t>exposure in the two years after vs before probe</t>
  </si>
  <si>
    <t>1990s (58 stations)</t>
  </si>
  <si>
    <t>installation. The second column shows that</t>
  </si>
  <si>
    <t>2000s (19 stations)</t>
  </si>
  <si>
    <t>stations with more than a 0.04 increase in</t>
  </si>
  <si>
    <t>2010s (4 stations)</t>
  </si>
  <si>
    <t xml:space="preserve"> solar exposure had an average maximum</t>
  </si>
  <si>
    <t>First two years 0-20C (11 stations)</t>
  </si>
  <si>
    <t>warming of 0.46C, while stations with less</t>
  </si>
  <si>
    <t>First two years 20-30C (53 stations)</t>
  </si>
  <si>
    <t>than  a 0.04 change, or a decrease, had an</t>
  </si>
  <si>
    <t>First two years 30-40C (17 stations)</t>
  </si>
  <si>
    <t>averaged maximum cooling of -0.07C.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</si>
</sst>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2"/>
      <color indexed="9"/>
      <name val="Helvetica"/>
    </font>
    <font>
      <b val="1"/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8"/>
      <name val="Helvetica"/>
    </font>
    <font>
      <sz val="9"/>
      <color indexed="8"/>
      <name val="Helvetica"/>
    </font>
    <font>
      <sz val="12"/>
      <color indexed="8"/>
      <name val="Times"/>
    </font>
    <font>
      <sz val="11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48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7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0" fontId="3" fillId="2" borderId="4" applyNumberFormat="0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4" fillId="3" borderId="5" applyNumberFormat="1" applyFont="1" applyFill="1" applyBorder="1" applyAlignment="1" applyProtection="0">
      <alignment horizontal="center" vertical="center" wrapText="1"/>
    </xf>
    <xf numFmtId="49" fontId="0" borderId="6" applyNumberFormat="1" applyFont="1" applyFill="0" applyBorder="1" applyAlignment="1" applyProtection="0">
      <alignment horizontal="center" vertical="center" wrapText="1"/>
    </xf>
    <xf numFmtId="59" fontId="1" borderId="7" applyNumberFormat="1" applyFont="1" applyFill="0" applyBorder="1" applyAlignment="1" applyProtection="0">
      <alignment horizontal="center" vertical="center" wrapText="1"/>
    </xf>
    <xf numFmtId="0" fontId="1" borderId="7" applyNumberFormat="1" applyFont="1" applyFill="0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0" fontId="6" borderId="9" applyNumberFormat="0" applyFont="1" applyFill="0" applyBorder="1" applyAlignment="1" applyProtection="0">
      <alignment horizontal="center" vertical="center" wrapText="1"/>
    </xf>
    <xf numFmtId="2" fontId="1" borderId="10" applyNumberFormat="1" applyFont="1" applyFill="0" applyBorder="1" applyAlignment="1" applyProtection="0">
      <alignment horizontal="center" vertical="center" wrapText="1"/>
    </xf>
    <xf numFmtId="2" fontId="1" borderId="8" applyNumberFormat="1" applyFont="1" applyFill="0" applyBorder="1" applyAlignment="1" applyProtection="0">
      <alignment horizontal="center" vertical="center" wrapText="1"/>
    </xf>
    <xf numFmtId="49" fontId="4" fillId="3" borderId="11" applyNumberFormat="1" applyFont="1" applyFill="1" applyBorder="1" applyAlignment="1" applyProtection="0">
      <alignment horizontal="center" vertical="center" wrapText="1"/>
    </xf>
    <xf numFmtId="49" fontId="0" borderId="12" applyNumberFormat="1" applyFont="1" applyFill="0" applyBorder="1" applyAlignment="1" applyProtection="0">
      <alignment horizontal="center" vertical="center" wrapText="1"/>
    </xf>
    <xf numFmtId="59" fontId="1" borderId="13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0" fontId="1" borderId="14" applyNumberFormat="1" applyFont="1" applyFill="0" applyBorder="1" applyAlignment="1" applyProtection="0">
      <alignment horizontal="center" vertical="center" wrapText="1"/>
    </xf>
    <xf numFmtId="0" fontId="7" borderId="15" applyNumberFormat="0" applyFont="1" applyFill="0" applyBorder="1" applyAlignment="1" applyProtection="0">
      <alignment vertical="center" wrapText="1"/>
    </xf>
    <xf numFmtId="2" fontId="1" borderId="16" applyNumberFormat="1" applyFont="1" applyFill="0" applyBorder="1" applyAlignment="1" applyProtection="0">
      <alignment horizontal="center" vertical="center" wrapText="1"/>
    </xf>
    <xf numFmtId="2" fontId="1" borderId="14" applyNumberFormat="1" applyFont="1" applyFill="0" applyBorder="1" applyAlignment="1" applyProtection="0">
      <alignment horizontal="center" vertical="center" wrapText="1"/>
    </xf>
    <xf numFmtId="0" fontId="6" borderId="15" applyNumberFormat="0" applyFont="1" applyFill="0" applyBorder="1" applyAlignment="1" applyProtection="0">
      <alignment horizontal="center" vertical="center" wrapText="1"/>
    </xf>
    <xf numFmtId="2" fontId="7" borderId="15" applyNumberFormat="1" applyFont="1" applyFill="0" applyBorder="1" applyAlignment="1" applyProtection="0">
      <alignment vertical="center" wrapText="1"/>
    </xf>
    <xf numFmtId="49" fontId="4" fillId="3" borderId="17" applyNumberFormat="1" applyFont="1" applyFill="1" applyBorder="1" applyAlignment="1" applyProtection="0">
      <alignment horizontal="center" vertical="center" wrapText="1"/>
    </xf>
    <xf numFmtId="49" fontId="0" borderId="18" applyNumberFormat="1" applyFont="1" applyFill="0" applyBorder="1" applyAlignment="1" applyProtection="0">
      <alignment horizontal="center" vertical="center" wrapText="1"/>
    </xf>
    <xf numFmtId="59" fontId="1" borderId="19" applyNumberFormat="1" applyFont="1" applyFill="0" applyBorder="1" applyAlignment="1" applyProtection="0">
      <alignment horizontal="center" vertical="center" wrapText="1"/>
    </xf>
    <xf numFmtId="0" fontId="1" borderId="19" applyNumberFormat="1" applyFont="1" applyFill="0" applyBorder="1" applyAlignment="1" applyProtection="0">
      <alignment horizontal="center" vertical="center" wrapText="1"/>
    </xf>
    <xf numFmtId="0" fontId="1" borderId="20" applyNumberFormat="1" applyFont="1" applyFill="0" applyBorder="1" applyAlignment="1" applyProtection="0">
      <alignment horizontal="center" vertical="center" wrapText="1"/>
    </xf>
    <xf numFmtId="0" fontId="6" borderId="21" applyNumberFormat="0" applyFont="1" applyFill="0" applyBorder="1" applyAlignment="1" applyProtection="0">
      <alignment horizontal="center" vertical="center" wrapText="1"/>
    </xf>
    <xf numFmtId="2" fontId="1" borderId="22" applyNumberFormat="1" applyFont="1" applyFill="0" applyBorder="1" applyAlignment="1" applyProtection="0">
      <alignment horizontal="center" vertical="center" wrapText="1"/>
    </xf>
    <xf numFmtId="2" fontId="1" borderId="20" applyNumberFormat="1" applyFont="1" applyFill="0" applyBorder="1" applyAlignment="1" applyProtection="0">
      <alignment horizontal="center" vertical="center" wrapText="1"/>
    </xf>
    <xf numFmtId="0" fontId="4" fillId="4" borderId="23" applyNumberFormat="1" applyFont="1" applyFill="1" applyBorder="1" applyAlignment="1" applyProtection="0">
      <alignment horizontal="center" vertical="center" wrapText="1"/>
    </xf>
    <xf numFmtId="0" fontId="8" fillId="4" borderId="24" applyNumberFormat="1" applyFont="1" applyFill="1" applyBorder="1" applyAlignment="1" applyProtection="0">
      <alignment horizontal="center" vertical="center" wrapText="1"/>
    </xf>
    <xf numFmtId="0" fontId="1" fillId="4" borderId="24" applyNumberFormat="0" applyFont="1" applyFill="1" applyBorder="1" applyAlignment="1" applyProtection="0">
      <alignment horizontal="center" vertical="center" wrapText="1"/>
    </xf>
    <xf numFmtId="0" fontId="1" fillId="4" borderId="24" applyNumberFormat="1" applyFont="1" applyFill="1" applyBorder="1" applyAlignment="1" applyProtection="0">
      <alignment horizontal="center" vertical="center" wrapText="1"/>
    </xf>
    <xf numFmtId="0" fontId="1" fillId="4" borderId="25" applyNumberFormat="1" applyFont="1" applyFill="1" applyBorder="1" applyAlignment="1" applyProtection="0">
      <alignment horizontal="center" vertical="center" wrapText="1"/>
    </xf>
    <xf numFmtId="0" fontId="1" fillId="4" borderId="23" applyNumberFormat="1" applyFont="1" applyFill="1" applyBorder="1" applyAlignment="1" applyProtection="0">
      <alignment horizontal="center" vertical="center" wrapText="1"/>
    </xf>
    <xf numFmtId="49" fontId="4" fillId="3" borderId="26" applyNumberFormat="1" applyFont="1" applyFill="1" applyBorder="1" applyAlignment="1" applyProtection="0">
      <alignment horizontal="center" vertical="center" wrapText="1"/>
    </xf>
    <xf numFmtId="49" fontId="4" fillId="3" borderId="27" applyNumberFormat="1" applyFont="1" applyFill="1" applyBorder="1" applyAlignment="1" applyProtection="0">
      <alignment horizontal="center" vertical="center" wrapText="1"/>
    </xf>
    <xf numFmtId="59" fontId="1" borderId="28" applyNumberFormat="1" applyFont="1" applyFill="0" applyBorder="1" applyAlignment="1" applyProtection="0">
      <alignment horizontal="center" vertical="center" wrapText="1"/>
    </xf>
    <xf numFmtId="2" fontId="1" borderId="28" applyNumberFormat="1" applyFont="1" applyFill="0" applyBorder="1" applyAlignment="1" applyProtection="0">
      <alignment horizontal="center" vertical="center" wrapText="1"/>
    </xf>
    <xf numFmtId="2" fontId="1" borderId="29" applyNumberFormat="1" applyFont="1" applyFill="0" applyBorder="1" applyAlignment="1" applyProtection="0">
      <alignment horizontal="center" vertical="center" wrapText="1"/>
    </xf>
    <xf numFmtId="49" fontId="4" borderId="30" applyNumberFormat="1" applyFont="1" applyFill="0" applyBorder="1" applyAlignment="1" applyProtection="0">
      <alignment horizontal="center" vertical="center" wrapText="1"/>
    </xf>
    <xf numFmtId="2" fontId="1" borderId="31" applyNumberFormat="1" applyFont="1" applyFill="0" applyBorder="1" applyAlignment="1" applyProtection="0">
      <alignment horizontal="center" vertical="center" wrapText="1"/>
    </xf>
    <xf numFmtId="0" fontId="3" fillId="3" borderId="11" applyNumberFormat="1" applyFont="1" applyFill="1" applyBorder="1" applyAlignment="1" applyProtection="0">
      <alignment horizontal="center" vertical="center" wrapText="1"/>
    </xf>
    <xf numFmtId="49" fontId="4" fillId="3" borderId="12" applyNumberFormat="1" applyFont="1" applyFill="1" applyBorder="1" applyAlignment="1" applyProtection="0">
      <alignment horizontal="center" vertical="center" wrapText="1"/>
    </xf>
    <xf numFmtId="49" fontId="4" borderId="15" applyNumberFormat="1" applyFont="1" applyFill="0" applyBorder="1" applyAlignment="1" applyProtection="0">
      <alignment horizontal="center" vertical="center" wrapText="1"/>
    </xf>
    <xf numFmtId="49" fontId="4" borderId="32" applyNumberFormat="1" applyFont="1" applyFill="0" applyBorder="1" applyAlignment="1" applyProtection="0">
      <alignment horizontal="center" vertical="center" wrapText="1"/>
    </xf>
    <xf numFmtId="2" fontId="1" borderId="33" applyNumberFormat="1" applyFont="1" applyFill="0" applyBorder="1" applyAlignment="1" applyProtection="0">
      <alignment horizontal="center" vertical="center" wrapText="1"/>
    </xf>
    <xf numFmtId="0" fontId="1" borderId="34" applyNumberFormat="1" applyFont="1" applyFill="0" applyBorder="1" applyAlignment="1" applyProtection="0">
      <alignment horizontal="center" vertical="center" wrapText="1"/>
    </xf>
    <xf numFmtId="49" fontId="6" borderId="35" applyNumberFormat="1" applyFont="1" applyFill="0" applyBorder="1" applyAlignment="1" applyProtection="0">
      <alignment horizontal="left" vertical="center"/>
    </xf>
    <xf numFmtId="0" fontId="1" borderId="36" applyNumberFormat="1" applyFont="1" applyFill="0" applyBorder="1" applyAlignment="1" applyProtection="0">
      <alignment horizontal="center" vertical="center" wrapText="1"/>
    </xf>
    <xf numFmtId="0" fontId="1" borderId="37" applyNumberFormat="1" applyFont="1" applyFill="0" applyBorder="1" applyAlignment="1" applyProtection="0">
      <alignment horizontal="center" vertical="center" wrapText="1"/>
    </xf>
    <xf numFmtId="49" fontId="6" borderId="15" applyNumberFormat="1" applyFont="1" applyFill="0" applyBorder="1" applyAlignment="1" applyProtection="0">
      <alignment horizontal="left" vertical="center"/>
    </xf>
    <xf numFmtId="0" fontId="1" borderId="16" applyNumberFormat="1" applyFont="1" applyFill="0" applyBorder="1" applyAlignment="1" applyProtection="0">
      <alignment horizontal="center" vertical="center" wrapText="1"/>
    </xf>
    <xf numFmtId="0" fontId="3" fillId="3" borderId="11" applyNumberFormat="0" applyFont="1" applyFill="1" applyBorder="1" applyAlignment="1" applyProtection="0">
      <alignment horizontal="center" vertical="center" wrapText="1"/>
    </xf>
    <xf numFmtId="0" fontId="1" borderId="16" applyNumberFormat="0" applyFont="1" applyFill="0" applyBorder="1" applyAlignment="1" applyProtection="0">
      <alignment horizontal="center" vertical="center" wrapText="1"/>
    </xf>
    <xf numFmtId="0" fontId="1" borderId="14" applyNumberFormat="0" applyFont="1" applyFill="0" applyBorder="1" applyAlignment="1" applyProtection="0">
      <alignment horizontal="center" vertical="center" wrapText="1"/>
    </xf>
    <xf numFmtId="0" fontId="3" fillId="3" borderId="38" applyNumberFormat="0" applyFont="1" applyFill="1" applyBorder="1" applyAlignment="1" applyProtection="0">
      <alignment horizontal="center" vertical="center" wrapText="1"/>
    </xf>
    <xf numFmtId="49" fontId="4" fillId="3" borderId="39" applyNumberFormat="1" applyFont="1" applyFill="1" applyBorder="1" applyAlignment="1" applyProtection="0">
      <alignment horizontal="center" vertical="center" wrapText="1"/>
    </xf>
    <xf numFmtId="59" fontId="1" borderId="40" applyNumberFormat="1" applyFont="1" applyFill="0" applyBorder="1" applyAlignment="1" applyProtection="0">
      <alignment horizontal="center" vertical="center" wrapText="1"/>
    </xf>
    <xf numFmtId="2" fontId="1" borderId="40" applyNumberFormat="1" applyFont="1" applyFill="0" applyBorder="1" applyAlignment="1" applyProtection="0">
      <alignment horizontal="center" vertical="center" wrapText="1"/>
    </xf>
    <xf numFmtId="2" fontId="1" borderId="34" applyNumberFormat="1" applyFont="1" applyFill="0" applyBorder="1" applyAlignment="1" applyProtection="0">
      <alignment horizontal="center" vertical="center" wrapText="1"/>
    </xf>
    <xf numFmtId="49" fontId="6" borderId="33" applyNumberFormat="1" applyFont="1" applyFill="0" applyBorder="1" applyAlignment="1" applyProtection="0">
      <alignment horizontal="left" vertical="center"/>
    </xf>
    <xf numFmtId="0" fontId="1" borderId="40" applyNumberFormat="0" applyFont="1" applyFill="0" applyBorder="1" applyAlignment="1" applyProtection="0">
      <alignment horizontal="center" vertical="center" wrapText="1"/>
    </xf>
    <xf numFmtId="0" fontId="1" borderId="34" applyNumberFormat="0" applyFont="1" applyFill="0" applyBorder="1" applyAlignment="1" applyProtection="0">
      <alignment horizontal="center" vertical="center" wrapText="1"/>
    </xf>
    <xf numFmtId="49" fontId="2" fillId="2" borderId="41" applyNumberFormat="1" applyFont="1" applyFill="1" applyBorder="1" applyAlignment="1" applyProtection="0">
      <alignment horizontal="center" vertical="center" wrapText="1"/>
    </xf>
    <xf numFmtId="49" fontId="3" fillId="2" borderId="42" applyNumberFormat="1" applyFont="1" applyFill="1" applyBorder="1" applyAlignment="1" applyProtection="0">
      <alignment horizontal="center" vertical="center" wrapText="1"/>
    </xf>
    <xf numFmtId="49" fontId="4" fillId="2" borderId="43" applyNumberFormat="1" applyFont="1" applyFill="1" applyBorder="1" applyAlignment="1" applyProtection="0">
      <alignment horizontal="center" vertical="center" wrapText="1"/>
    </xf>
    <xf numFmtId="49" fontId="5" fillId="2" borderId="43" applyNumberFormat="1" applyFont="1" applyFill="1" applyBorder="1" applyAlignment="1" applyProtection="0">
      <alignment horizontal="center" vertical="center" wrapText="1"/>
    </xf>
    <xf numFmtId="49" fontId="5" fillId="2" borderId="44" applyNumberFormat="1" applyFont="1" applyFill="1" applyBorder="1" applyAlignment="1" applyProtection="0">
      <alignment horizontal="center" vertical="center" wrapText="1"/>
    </xf>
    <xf numFmtId="0" fontId="3" fillId="2" borderId="45" applyNumberFormat="0" applyFont="1" applyFill="1" applyBorder="1" applyAlignment="1" applyProtection="0">
      <alignment horizontal="center" vertical="center" wrapText="1"/>
    </xf>
    <xf numFmtId="49" fontId="5" fillId="2" borderId="46" applyNumberFormat="1" applyFont="1" applyFill="1" applyBorder="1" applyAlignment="1" applyProtection="0">
      <alignment horizontal="center" vertical="center" wrapText="1"/>
    </xf>
    <xf numFmtId="0" fontId="3" fillId="4" borderId="23" applyNumberFormat="1" applyFont="1" applyFill="1" applyBorder="1" applyAlignment="1" applyProtection="0">
      <alignment horizontal="center" vertical="center" wrapText="1"/>
    </xf>
    <xf numFmtId="0" fontId="1" fillId="4" borderId="47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1915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9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1" customWidth="1"/>
    <col min="2" max="2" width="44.5" style="1" customWidth="1"/>
    <col min="3" max="3" width="8.67188" style="1" customWidth="1"/>
    <col min="4" max="4" width="7.85156" style="1" customWidth="1"/>
    <col min="5" max="5" width="7.85156" style="1" customWidth="1"/>
    <col min="6" max="6" width="11.3516" style="1" customWidth="1"/>
    <col min="7" max="7" width="11.3516" style="1" customWidth="1"/>
    <col min="8" max="8" width="15.6719" style="1" customWidth="1"/>
    <col min="9" max="9" width="9.17188" style="1" customWidth="1"/>
    <col min="10" max="10" width="9.17188" style="1" customWidth="1"/>
    <col min="11" max="256" width="16.3516" style="1" customWidth="1"/>
  </cols>
  <sheetData>
    <row r="1" ht="49.55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6">
        <v>6</v>
      </c>
      <c r="H1" s="7"/>
      <c r="I1" t="s" s="8">
        <v>7</v>
      </c>
      <c r="J1" t="s" s="6">
        <v>8</v>
      </c>
    </row>
    <row r="2" ht="32.55" customHeight="1">
      <c r="A2" t="s" s="9">
        <v>9</v>
      </c>
      <c r="B2" t="s" s="10">
        <v>10</v>
      </c>
      <c r="C2" s="11">
        <v>32441</v>
      </c>
      <c r="D2" s="12">
        <v>22.52</v>
      </c>
      <c r="E2" s="12">
        <v>22.12</v>
      </c>
      <c r="F2" s="12">
        <v>16.9</v>
      </c>
      <c r="G2" s="13">
        <v>16.6</v>
      </c>
      <c r="H2" s="14"/>
      <c r="I2" s="15">
        <f>G2-F2</f>
        <v>-0.2999999999999972</v>
      </c>
      <c r="J2" s="16">
        <f>E2-D2</f>
        <v>-0.3999999999999986</v>
      </c>
    </row>
    <row r="3" ht="32.35" customHeight="1">
      <c r="A3" t="s" s="17">
        <v>11</v>
      </c>
      <c r="B3" t="s" s="18">
        <v>12</v>
      </c>
      <c r="C3" s="19">
        <v>39366</v>
      </c>
      <c r="D3" s="20">
        <v>20.36</v>
      </c>
      <c r="E3" s="20">
        <v>21.09</v>
      </c>
      <c r="F3" s="20">
        <v>16.1</v>
      </c>
      <c r="G3" s="21">
        <v>15.7</v>
      </c>
      <c r="H3" s="22"/>
      <c r="I3" s="23">
        <f>G3-F3</f>
        <v>-0.4000000000000021</v>
      </c>
      <c r="J3" s="24">
        <f>E3-D3</f>
        <v>0.7300000000000004</v>
      </c>
    </row>
    <row r="4" ht="32.35" customHeight="1">
      <c r="A4" t="s" s="17">
        <v>13</v>
      </c>
      <c r="B4" t="s" s="18">
        <v>14</v>
      </c>
      <c r="C4" s="19">
        <v>34152</v>
      </c>
      <c r="D4" s="20">
        <v>26.97</v>
      </c>
      <c r="E4" s="20">
        <v>26.78</v>
      </c>
      <c r="F4" s="20">
        <v>19</v>
      </c>
      <c r="G4" s="21">
        <v>18.1</v>
      </c>
      <c r="H4" s="22"/>
      <c r="I4" s="23">
        <f>G4-F4</f>
        <v>-0.8999999999999986</v>
      </c>
      <c r="J4" s="24">
        <f>E4-D4</f>
        <v>-0.1899999999999977</v>
      </c>
    </row>
    <row r="5" ht="32.35" customHeight="1">
      <c r="A5" t="s" s="17">
        <v>15</v>
      </c>
      <c r="B5" t="s" s="18">
        <v>16</v>
      </c>
      <c r="C5" s="19">
        <v>35242</v>
      </c>
      <c r="D5" s="20">
        <v>30.95</v>
      </c>
      <c r="E5" s="20">
        <v>31.76</v>
      </c>
      <c r="F5" s="20">
        <v>21.55</v>
      </c>
      <c r="G5" s="21">
        <v>22.15</v>
      </c>
      <c r="H5" s="25"/>
      <c r="I5" s="23">
        <f>G5-F5</f>
        <v>0.5999999999999979</v>
      </c>
      <c r="J5" s="24">
        <f>E5-D5</f>
        <v>0.8100000000000023</v>
      </c>
    </row>
    <row r="6" ht="32.35" customHeight="1">
      <c r="A6" t="s" s="17">
        <v>17</v>
      </c>
      <c r="B6" t="s" s="18">
        <v>18</v>
      </c>
      <c r="C6" s="19">
        <v>34670</v>
      </c>
      <c r="D6" s="20">
        <v>27.83</v>
      </c>
      <c r="E6" s="20">
        <v>26.88</v>
      </c>
      <c r="F6" s="20">
        <v>20.35</v>
      </c>
      <c r="G6" s="21">
        <v>19.55</v>
      </c>
      <c r="H6" s="25"/>
      <c r="I6" s="23">
        <f>G6-F6</f>
        <v>-0.8000000000000007</v>
      </c>
      <c r="J6" s="24">
        <f>E6-D6</f>
        <v>-0.9499999999999993</v>
      </c>
    </row>
    <row r="7" ht="32.35" customHeight="1">
      <c r="A7" t="s" s="17">
        <v>19</v>
      </c>
      <c r="B7" t="s" s="18">
        <v>20</v>
      </c>
      <c r="C7" s="19">
        <v>34388</v>
      </c>
      <c r="D7" s="20">
        <v>22.78</v>
      </c>
      <c r="E7" s="20">
        <v>22.72</v>
      </c>
      <c r="F7" s="20">
        <v>17.65</v>
      </c>
      <c r="G7" s="21">
        <v>17.8</v>
      </c>
      <c r="H7" s="25"/>
      <c r="I7" s="23">
        <f>G7-F7</f>
        <v>0.1500000000000021</v>
      </c>
      <c r="J7" s="24">
        <f>E7-D7</f>
        <v>-0.06000000000000227</v>
      </c>
    </row>
    <row r="8" ht="32.35" customHeight="1">
      <c r="A8" t="s" s="17">
        <v>21</v>
      </c>
      <c r="B8" t="s" s="18">
        <v>22</v>
      </c>
      <c r="C8" s="19">
        <v>32486</v>
      </c>
      <c r="D8" s="20">
        <v>25.42</v>
      </c>
      <c r="E8" s="20">
        <v>25.26</v>
      </c>
      <c r="F8" s="20">
        <v>18.85</v>
      </c>
      <c r="G8" s="21">
        <v>18.65</v>
      </c>
      <c r="H8" s="25"/>
      <c r="I8" s="23">
        <f>G8-F8</f>
        <v>-0.2000000000000028</v>
      </c>
      <c r="J8" s="24">
        <f>E8-D8</f>
        <v>-0.1600000000000001</v>
      </c>
    </row>
    <row r="9" ht="32.35" customHeight="1">
      <c r="A9" t="s" s="17">
        <v>23</v>
      </c>
      <c r="B9" t="s" s="18">
        <v>10</v>
      </c>
      <c r="C9" s="19">
        <v>33445</v>
      </c>
      <c r="D9" s="20">
        <v>32.3</v>
      </c>
      <c r="E9" s="20">
        <v>31.83</v>
      </c>
      <c r="F9" s="20">
        <v>22.15</v>
      </c>
      <c r="G9" s="21">
        <v>22.75</v>
      </c>
      <c r="H9" s="25"/>
      <c r="I9" s="23">
        <f>G9-F9</f>
        <v>0.6000000000000014</v>
      </c>
      <c r="J9" s="24">
        <f>E9-D9</f>
        <v>-0.4699999999999989</v>
      </c>
    </row>
    <row r="10" ht="32.35" customHeight="1">
      <c r="A10" t="s" s="17">
        <v>24</v>
      </c>
      <c r="B10" t="s" s="18">
        <v>25</v>
      </c>
      <c r="C10" s="19">
        <v>34321</v>
      </c>
      <c r="D10" s="20">
        <v>26.66</v>
      </c>
      <c r="E10" s="20">
        <v>26.97</v>
      </c>
      <c r="F10" s="20">
        <v>20.15</v>
      </c>
      <c r="G10" s="21">
        <v>19.75</v>
      </c>
      <c r="H10" s="25"/>
      <c r="I10" s="23">
        <f>G10-F10</f>
        <v>-0.3999999999999986</v>
      </c>
      <c r="J10" s="24">
        <f>E10-D10</f>
        <v>0.3099999999999987</v>
      </c>
    </row>
    <row r="11" ht="32.35" customHeight="1">
      <c r="A11" t="s" s="17">
        <v>26</v>
      </c>
      <c r="B11" t="s" s="18">
        <v>27</v>
      </c>
      <c r="C11" s="19">
        <v>35712</v>
      </c>
      <c r="D11" s="20">
        <v>31.73</v>
      </c>
      <c r="E11" s="20">
        <v>33.56</v>
      </c>
      <c r="F11" s="20">
        <v>21.35</v>
      </c>
      <c r="G11" s="21">
        <v>22.95</v>
      </c>
      <c r="H11" s="25"/>
      <c r="I11" s="23">
        <f>G11-F11</f>
        <v>1.599999999999998</v>
      </c>
      <c r="J11" s="24">
        <f>E11-D11</f>
        <v>1.830000000000002</v>
      </c>
    </row>
    <row r="12" ht="32.35" customHeight="1">
      <c r="A12" t="s" s="17">
        <v>28</v>
      </c>
      <c r="B12" t="s" s="18">
        <v>29</v>
      </c>
      <c r="C12" s="19">
        <v>38126</v>
      </c>
      <c r="D12" s="20">
        <v>13.4</v>
      </c>
      <c r="E12" s="20">
        <v>13.41</v>
      </c>
      <c r="F12" s="20">
        <v>13.65</v>
      </c>
      <c r="G12" s="21">
        <v>13.25</v>
      </c>
      <c r="H12" s="25"/>
      <c r="I12" s="23">
        <f>G12-F12</f>
        <v>-0.4000000000000004</v>
      </c>
      <c r="J12" s="24">
        <f>E12-D12</f>
        <v>0.009999999999999787</v>
      </c>
    </row>
    <row r="13" ht="32.35" customHeight="1">
      <c r="A13" t="s" s="17">
        <v>30</v>
      </c>
      <c r="B13" t="s" s="18">
        <v>31</v>
      </c>
      <c r="C13" s="19">
        <v>33947</v>
      </c>
      <c r="D13" s="20">
        <v>11.22</v>
      </c>
      <c r="E13" s="20">
        <v>12.9</v>
      </c>
      <c r="F13" s="20">
        <v>16</v>
      </c>
      <c r="G13" s="21">
        <v>16.6</v>
      </c>
      <c r="H13" s="25"/>
      <c r="I13" s="23">
        <f>G13-F13</f>
        <v>0.6000000000000014</v>
      </c>
      <c r="J13" s="24">
        <f>E13-D13</f>
        <v>1.68</v>
      </c>
    </row>
    <row r="14" ht="32.35" customHeight="1">
      <c r="A14" t="s" s="17">
        <v>32</v>
      </c>
      <c r="B14" t="s" s="18">
        <v>33</v>
      </c>
      <c r="C14" s="19">
        <v>34283</v>
      </c>
      <c r="D14" s="20">
        <v>33.43</v>
      </c>
      <c r="E14" s="20">
        <v>33.1</v>
      </c>
      <c r="F14" s="20">
        <v>23.05</v>
      </c>
      <c r="G14" s="21">
        <v>22.85</v>
      </c>
      <c r="H14" s="25"/>
      <c r="I14" s="23">
        <f>G14-F14</f>
        <v>-0.1999999999999993</v>
      </c>
      <c r="J14" s="24">
        <f>E14-D14</f>
        <v>-0.3299999999999983</v>
      </c>
    </row>
    <row r="15" ht="32.35" customHeight="1">
      <c r="A15" t="s" s="17">
        <v>34</v>
      </c>
      <c r="B15" t="s" s="18">
        <v>35</v>
      </c>
      <c r="C15" s="19">
        <v>34104</v>
      </c>
      <c r="D15" s="20">
        <v>14.48</v>
      </c>
      <c r="E15" s="20">
        <v>15.87</v>
      </c>
      <c r="F15" s="20">
        <v>13.15</v>
      </c>
      <c r="G15" s="21">
        <v>13.25</v>
      </c>
      <c r="H15" s="25"/>
      <c r="I15" s="23">
        <f>G15-F15</f>
        <v>0.09999999999999964</v>
      </c>
      <c r="J15" s="24">
        <f>E15-D15</f>
        <v>1.389999999999999</v>
      </c>
    </row>
    <row r="16" ht="32.35" customHeight="1">
      <c r="A16" t="s" s="17">
        <v>36</v>
      </c>
      <c r="B16" t="s" s="18">
        <v>10</v>
      </c>
      <c r="C16" s="19">
        <v>33452</v>
      </c>
      <c r="D16" s="20">
        <v>23.16</v>
      </c>
      <c r="E16" s="20">
        <v>23.6</v>
      </c>
      <c r="F16" s="20">
        <v>19.6</v>
      </c>
      <c r="G16" s="21">
        <v>20.2</v>
      </c>
      <c r="H16" s="22"/>
      <c r="I16" s="23">
        <f>G16-F16</f>
        <v>0.5999999999999979</v>
      </c>
      <c r="J16" s="24">
        <f>E16-D16</f>
        <v>0.4400000000000013</v>
      </c>
    </row>
    <row r="17" ht="32.35" customHeight="1">
      <c r="A17" t="s" s="17">
        <v>37</v>
      </c>
      <c r="B17" t="s" s="18">
        <v>38</v>
      </c>
      <c r="C17" s="19">
        <v>32977</v>
      </c>
      <c r="D17" s="20">
        <v>16.87</v>
      </c>
      <c r="E17" s="20">
        <v>16.65</v>
      </c>
      <c r="F17" s="20">
        <v>14.4</v>
      </c>
      <c r="G17" s="21">
        <v>14.8</v>
      </c>
      <c r="H17" s="22"/>
      <c r="I17" s="23">
        <f>G17-F17</f>
        <v>0.4000000000000004</v>
      </c>
      <c r="J17" s="24">
        <f>E17-D17</f>
        <v>-0.2200000000000024</v>
      </c>
    </row>
    <row r="18" ht="32.35" customHeight="1">
      <c r="A18" t="s" s="17">
        <v>39</v>
      </c>
      <c r="B18" t="s" s="18">
        <v>40</v>
      </c>
      <c r="C18" s="19">
        <v>34089</v>
      </c>
      <c r="D18" s="20">
        <v>24.97</v>
      </c>
      <c r="E18" s="20">
        <v>25.13</v>
      </c>
      <c r="F18" s="20">
        <v>19.65</v>
      </c>
      <c r="G18" s="21">
        <v>19</v>
      </c>
      <c r="H18" s="25"/>
      <c r="I18" s="23">
        <f>G18-F18</f>
        <v>-0.6499999999999986</v>
      </c>
      <c r="J18" s="24">
        <f>E18-D18</f>
        <v>0.1600000000000001</v>
      </c>
    </row>
    <row r="19" ht="32.35" customHeight="1">
      <c r="A19" t="s" s="17">
        <v>41</v>
      </c>
      <c r="B19" t="s" s="18">
        <v>42</v>
      </c>
      <c r="C19" s="19">
        <v>40025</v>
      </c>
      <c r="D19" s="20">
        <v>23.42</v>
      </c>
      <c r="E19" s="20">
        <v>24.11</v>
      </c>
      <c r="F19" s="20">
        <v>16.55</v>
      </c>
      <c r="G19" s="21">
        <v>16.65</v>
      </c>
      <c r="H19" s="25"/>
      <c r="I19" s="23">
        <f>G19-F19</f>
        <v>0.09999999999999787</v>
      </c>
      <c r="J19" s="24">
        <f>E19-D19</f>
        <v>0.6899999999999977</v>
      </c>
    </row>
    <row r="20" ht="32.35" customHeight="1">
      <c r="A20" t="s" s="17">
        <v>43</v>
      </c>
      <c r="B20" t="s" s="18">
        <v>44</v>
      </c>
      <c r="C20" s="19">
        <v>33835</v>
      </c>
      <c r="D20" s="20">
        <v>25.51</v>
      </c>
      <c r="E20" s="20">
        <v>25.69</v>
      </c>
      <c r="F20" s="20">
        <v>19.45</v>
      </c>
      <c r="G20" s="21">
        <v>19.7</v>
      </c>
      <c r="H20" s="25"/>
      <c r="I20" s="23">
        <f>G20-F20</f>
        <v>0.25</v>
      </c>
      <c r="J20" s="24">
        <f>E20-D20</f>
        <v>0.1799999999999997</v>
      </c>
    </row>
    <row r="21" ht="32.35" customHeight="1">
      <c r="A21" t="s" s="17">
        <v>45</v>
      </c>
      <c r="B21" t="s" s="18">
        <v>46</v>
      </c>
      <c r="C21" s="19">
        <v>34081</v>
      </c>
      <c r="D21" s="20">
        <v>26.13</v>
      </c>
      <c r="E21" s="20">
        <v>26.45</v>
      </c>
      <c r="F21" s="20">
        <v>20.4</v>
      </c>
      <c r="G21" s="21">
        <v>20.55</v>
      </c>
      <c r="H21" s="25"/>
      <c r="I21" s="23">
        <f>G21-F21</f>
        <v>0.1500000000000021</v>
      </c>
      <c r="J21" s="24">
        <f>E21-D21</f>
        <v>0.3200000000000003</v>
      </c>
    </row>
    <row r="22" ht="32.35" customHeight="1">
      <c r="A22" t="s" s="17">
        <v>47</v>
      </c>
      <c r="B22" t="s" s="18">
        <v>48</v>
      </c>
      <c r="C22" s="19">
        <v>34343</v>
      </c>
      <c r="D22" s="20">
        <v>32.2</v>
      </c>
      <c r="E22" s="20">
        <v>31.71</v>
      </c>
      <c r="F22" s="20">
        <v>21.65</v>
      </c>
      <c r="G22" s="21">
        <v>20.9</v>
      </c>
      <c r="H22" s="25"/>
      <c r="I22" s="23">
        <f>G22-F22</f>
        <v>-0.75</v>
      </c>
      <c r="J22" s="24">
        <f>E22-D22</f>
        <v>-0.490000000000002</v>
      </c>
    </row>
    <row r="23" ht="32.35" customHeight="1">
      <c r="A23" t="s" s="17">
        <v>49</v>
      </c>
      <c r="B23" t="s" s="18">
        <v>50</v>
      </c>
      <c r="C23" s="19">
        <v>34111</v>
      </c>
      <c r="D23" s="20">
        <v>22.19</v>
      </c>
      <c r="E23" s="20">
        <v>23.18</v>
      </c>
      <c r="F23" s="20">
        <v>18</v>
      </c>
      <c r="G23" s="21">
        <v>18.2</v>
      </c>
      <c r="H23" s="25"/>
      <c r="I23" s="23">
        <f>G23-F23</f>
        <v>0.1999999999999993</v>
      </c>
      <c r="J23" s="24">
        <f>E23-D23</f>
        <v>0.9899999999999984</v>
      </c>
    </row>
    <row r="24" ht="32.35" customHeight="1">
      <c r="A24" t="s" s="17">
        <v>51</v>
      </c>
      <c r="B24" t="s" s="18">
        <v>10</v>
      </c>
      <c r="C24" s="19">
        <v>32494</v>
      </c>
      <c r="D24" s="20">
        <v>24.26</v>
      </c>
      <c r="E24" s="20">
        <v>24.45</v>
      </c>
      <c r="F24" s="20">
        <v>18.75</v>
      </c>
      <c r="G24" s="21">
        <v>19.05</v>
      </c>
      <c r="H24" s="25"/>
      <c r="I24" s="23">
        <f>G24-F24</f>
        <v>0.3000000000000007</v>
      </c>
      <c r="J24" s="24">
        <f>E24-D24</f>
        <v>0.1899999999999977</v>
      </c>
    </row>
    <row r="25" ht="32.35" customHeight="1">
      <c r="A25" t="s" s="17">
        <v>52</v>
      </c>
      <c r="B25" t="s" s="18">
        <v>10</v>
      </c>
      <c r="C25" s="19">
        <v>33047</v>
      </c>
      <c r="D25" s="20">
        <v>21.14</v>
      </c>
      <c r="E25" s="20">
        <v>21.77</v>
      </c>
      <c r="F25" s="20">
        <v>16.7</v>
      </c>
      <c r="G25" s="21">
        <v>17.6</v>
      </c>
      <c r="H25" s="22"/>
      <c r="I25" s="23">
        <f>G25-F25</f>
        <v>0.9000000000000021</v>
      </c>
      <c r="J25" s="24">
        <f>E25-D25</f>
        <v>0.629999999999999</v>
      </c>
    </row>
    <row r="26" ht="32.35" customHeight="1">
      <c r="A26" t="s" s="17">
        <v>53</v>
      </c>
      <c r="B26" t="s" s="18">
        <v>54</v>
      </c>
      <c r="C26" s="19">
        <v>34895</v>
      </c>
      <c r="D26" s="20">
        <v>23.26</v>
      </c>
      <c r="E26" s="20">
        <v>22.73</v>
      </c>
      <c r="F26" s="20">
        <v>18.45</v>
      </c>
      <c r="G26" s="21">
        <v>17.95</v>
      </c>
      <c r="H26" s="25"/>
      <c r="I26" s="23">
        <f>G26-F26</f>
        <v>-0.5</v>
      </c>
      <c r="J26" s="24">
        <f>E26-D26</f>
        <v>-0.5300000000000011</v>
      </c>
    </row>
    <row r="27" ht="32.35" customHeight="1">
      <c r="A27" t="s" s="17">
        <v>55</v>
      </c>
      <c r="B27" t="s" s="18">
        <v>10</v>
      </c>
      <c r="C27" s="19">
        <v>32581</v>
      </c>
      <c r="D27" s="20">
        <v>25.53</v>
      </c>
      <c r="E27" s="20">
        <v>26.57</v>
      </c>
      <c r="F27" s="20">
        <v>19.2</v>
      </c>
      <c r="G27" s="21">
        <v>19.1</v>
      </c>
      <c r="H27" s="25"/>
      <c r="I27" s="23">
        <f>G27-F27</f>
        <v>-0.09999999999999787</v>
      </c>
      <c r="J27" s="24">
        <f>E27-D27</f>
        <v>1.039999999999999</v>
      </c>
    </row>
    <row r="28" ht="32.35" customHeight="1">
      <c r="A28" t="s" s="17">
        <v>56</v>
      </c>
      <c r="B28" t="s" s="18">
        <v>57</v>
      </c>
      <c r="C28" s="19">
        <v>37849</v>
      </c>
      <c r="D28" s="20">
        <v>18.5</v>
      </c>
      <c r="E28" s="20">
        <v>18.69</v>
      </c>
      <c r="F28" s="20">
        <v>15.85</v>
      </c>
      <c r="G28" s="21">
        <v>15.25</v>
      </c>
      <c r="H28" s="25"/>
      <c r="I28" s="23">
        <f>G28-F28</f>
        <v>-0.5999999999999996</v>
      </c>
      <c r="J28" s="24">
        <f>E28-D28</f>
        <v>0.1900000000000013</v>
      </c>
    </row>
    <row r="29" ht="32.35" customHeight="1">
      <c r="A29" t="s" s="17">
        <v>58</v>
      </c>
      <c r="B29" t="s" s="18">
        <v>59</v>
      </c>
      <c r="C29" s="19">
        <v>36183</v>
      </c>
      <c r="D29" s="20">
        <v>29.38</v>
      </c>
      <c r="E29" s="20">
        <v>29.15</v>
      </c>
      <c r="F29" s="20">
        <v>20.5</v>
      </c>
      <c r="G29" s="21">
        <v>20.45</v>
      </c>
      <c r="H29" s="25"/>
      <c r="I29" s="23">
        <f>G29-F29</f>
        <v>-0.05000000000000071</v>
      </c>
      <c r="J29" s="24">
        <f>E29-D29</f>
        <v>-0.2300000000000004</v>
      </c>
    </row>
    <row r="30" ht="32.35" customHeight="1">
      <c r="A30" t="s" s="17">
        <v>60</v>
      </c>
      <c r="B30" t="s" s="18">
        <v>61</v>
      </c>
      <c r="C30" s="19">
        <v>36676</v>
      </c>
      <c r="D30" s="20">
        <v>33.89</v>
      </c>
      <c r="E30" s="20">
        <v>32.4</v>
      </c>
      <c r="F30" s="20">
        <v>23.35</v>
      </c>
      <c r="G30" s="21">
        <v>22.3</v>
      </c>
      <c r="H30" s="25"/>
      <c r="I30" s="23">
        <f>G30-F30</f>
        <v>-1.050000000000001</v>
      </c>
      <c r="J30" s="24">
        <f>E30-D30</f>
        <v>-1.490000000000002</v>
      </c>
    </row>
    <row r="31" ht="32.35" customHeight="1">
      <c r="A31" t="s" s="17">
        <v>62</v>
      </c>
      <c r="B31" t="s" s="18">
        <v>63</v>
      </c>
      <c r="C31" s="19">
        <v>39273</v>
      </c>
      <c r="D31" s="20">
        <v>26.73</v>
      </c>
      <c r="E31" s="20">
        <v>27.23</v>
      </c>
      <c r="F31" s="20">
        <v>20.6</v>
      </c>
      <c r="G31" s="21">
        <v>20.5</v>
      </c>
      <c r="H31" s="25"/>
      <c r="I31" s="23">
        <f>G31-F31</f>
        <v>-0.1000000000000014</v>
      </c>
      <c r="J31" s="24">
        <f>E31-D31</f>
        <v>0.5</v>
      </c>
    </row>
    <row r="32" ht="32.35" customHeight="1">
      <c r="A32" t="s" s="17">
        <v>64</v>
      </c>
      <c r="B32" t="s" s="18">
        <v>10</v>
      </c>
      <c r="C32" s="19">
        <v>32294</v>
      </c>
      <c r="D32" s="20">
        <v>30.36</v>
      </c>
      <c r="E32" s="20">
        <v>29.81</v>
      </c>
      <c r="F32" s="20">
        <v>21.9</v>
      </c>
      <c r="G32" s="21">
        <v>21.65</v>
      </c>
      <c r="H32" s="25"/>
      <c r="I32" s="23">
        <f>G32-F32</f>
        <v>-0.25</v>
      </c>
      <c r="J32" s="24">
        <f>E32-D32</f>
        <v>-0.5500000000000007</v>
      </c>
    </row>
    <row r="33" ht="32.35" customHeight="1">
      <c r="A33" t="s" s="17">
        <v>65</v>
      </c>
      <c r="B33" t="s" s="18">
        <v>66</v>
      </c>
      <c r="C33" s="19">
        <v>36687</v>
      </c>
      <c r="D33" s="20">
        <v>17.72</v>
      </c>
      <c r="E33" s="20">
        <v>17.55</v>
      </c>
      <c r="F33" s="20">
        <v>13.7</v>
      </c>
      <c r="G33" s="21">
        <v>13.6</v>
      </c>
      <c r="H33" s="25"/>
      <c r="I33" s="23">
        <f>G33-F33</f>
        <v>-0.09999999999999964</v>
      </c>
      <c r="J33" s="24">
        <f>E33-D33</f>
        <v>-0.1699999999999982</v>
      </c>
    </row>
    <row r="34" ht="32.35" customHeight="1">
      <c r="A34" t="s" s="17">
        <v>67</v>
      </c>
      <c r="B34" t="s" s="18">
        <v>68</v>
      </c>
      <c r="C34" s="19">
        <v>33247</v>
      </c>
      <c r="D34" s="20">
        <v>29.84</v>
      </c>
      <c r="E34" s="20">
        <v>29.58</v>
      </c>
      <c r="F34" s="20">
        <v>21</v>
      </c>
      <c r="G34" s="21">
        <v>21.6</v>
      </c>
      <c r="H34" s="25"/>
      <c r="I34" s="23">
        <f>G34-F34</f>
        <v>0.6000000000000014</v>
      </c>
      <c r="J34" s="24">
        <f>E34-D34</f>
        <v>-0.2600000000000016</v>
      </c>
    </row>
    <row r="35" ht="32.35" customHeight="1">
      <c r="A35" t="s" s="17">
        <v>69</v>
      </c>
      <c r="B35" t="s" s="18">
        <v>70</v>
      </c>
      <c r="C35" s="19">
        <v>36140</v>
      </c>
      <c r="D35" s="20">
        <v>23</v>
      </c>
      <c r="E35" s="20">
        <v>23.5</v>
      </c>
      <c r="F35" s="20">
        <v>18.8</v>
      </c>
      <c r="G35" s="21">
        <v>19.8</v>
      </c>
      <c r="H35" s="25"/>
      <c r="I35" s="23">
        <f>G35-F35</f>
        <v>1</v>
      </c>
      <c r="J35" s="24">
        <f>E35-D35</f>
        <v>0.5</v>
      </c>
    </row>
    <row r="36" ht="32.35" customHeight="1">
      <c r="A36" t="s" s="17">
        <v>71</v>
      </c>
      <c r="B36" t="s" s="18">
        <v>10</v>
      </c>
      <c r="C36" s="19">
        <v>32366</v>
      </c>
      <c r="D36" s="20">
        <v>25.5</v>
      </c>
      <c r="E36" s="20">
        <v>25.73</v>
      </c>
      <c r="F36" s="20">
        <v>19.8</v>
      </c>
      <c r="G36" s="21">
        <v>19.65</v>
      </c>
      <c r="H36" s="25"/>
      <c r="I36" s="23">
        <f>G36-F36</f>
        <v>-0.1500000000000021</v>
      </c>
      <c r="J36" s="24">
        <f>E36-D36</f>
        <v>0.2300000000000004</v>
      </c>
    </row>
    <row r="37" ht="32.35" customHeight="1">
      <c r="A37" t="s" s="17">
        <v>72</v>
      </c>
      <c r="B37" t="s" s="18">
        <v>73</v>
      </c>
      <c r="C37" s="19">
        <v>34592</v>
      </c>
      <c r="D37" s="20">
        <v>33.94</v>
      </c>
      <c r="E37" s="20">
        <v>33.59</v>
      </c>
      <c r="F37" s="20">
        <v>22.05</v>
      </c>
      <c r="G37" s="21">
        <v>21.1</v>
      </c>
      <c r="H37" s="25"/>
      <c r="I37" s="23">
        <f>G37-F37</f>
        <v>-0.9499999999999993</v>
      </c>
      <c r="J37" s="24">
        <f>E37-D37</f>
        <v>-0.3499999999999943</v>
      </c>
    </row>
    <row r="38" ht="32.35" customHeight="1">
      <c r="A38" t="s" s="17">
        <v>74</v>
      </c>
      <c r="B38" t="s" s="18">
        <v>75</v>
      </c>
      <c r="C38" s="19">
        <v>34675</v>
      </c>
      <c r="D38" s="20">
        <v>22.44</v>
      </c>
      <c r="E38" s="20">
        <v>22.72</v>
      </c>
      <c r="F38" s="20">
        <v>18.15</v>
      </c>
      <c r="G38" s="21">
        <v>18.3</v>
      </c>
      <c r="H38" s="22"/>
      <c r="I38" s="23">
        <f>G38-F38</f>
        <v>0.1500000000000021</v>
      </c>
      <c r="J38" s="24">
        <f>E38-D38</f>
        <v>0.2799999999999976</v>
      </c>
    </row>
    <row r="39" ht="32.35" customHeight="1">
      <c r="A39" t="s" s="17">
        <v>76</v>
      </c>
      <c r="B39" t="s" s="18">
        <v>77</v>
      </c>
      <c r="C39" s="19">
        <v>36690</v>
      </c>
      <c r="D39" s="20">
        <v>17.59</v>
      </c>
      <c r="E39" s="20">
        <v>18.35</v>
      </c>
      <c r="F39" s="20">
        <v>15.95</v>
      </c>
      <c r="G39" s="21">
        <v>15.45</v>
      </c>
      <c r="H39" s="22"/>
      <c r="I39" s="23">
        <f>G39-F39</f>
        <v>-0.5</v>
      </c>
      <c r="J39" s="24">
        <f>E39-D39</f>
        <v>0.7600000000000016</v>
      </c>
    </row>
    <row r="40" ht="32.35" customHeight="1">
      <c r="A40" t="s" s="17">
        <v>78</v>
      </c>
      <c r="B40" t="s" s="18">
        <v>79</v>
      </c>
      <c r="C40" s="19">
        <v>34021</v>
      </c>
      <c r="D40" s="20">
        <v>18.62</v>
      </c>
      <c r="E40" s="20">
        <v>19.72</v>
      </c>
      <c r="F40" s="20">
        <v>14.7</v>
      </c>
      <c r="G40" s="21">
        <v>15.15</v>
      </c>
      <c r="H40" s="22"/>
      <c r="I40" s="23">
        <f>G40-F40</f>
        <v>0.4500000000000011</v>
      </c>
      <c r="J40" s="24">
        <f>E40-D40</f>
        <v>1.099999999999998</v>
      </c>
    </row>
    <row r="41" ht="32.35" customHeight="1">
      <c r="A41" t="s" s="17">
        <v>80</v>
      </c>
      <c r="B41" t="s" s="18">
        <v>10</v>
      </c>
      <c r="C41" s="19">
        <v>33113</v>
      </c>
      <c r="D41" s="20">
        <v>30.89</v>
      </c>
      <c r="E41" s="20">
        <v>31.56</v>
      </c>
      <c r="F41" s="20">
        <v>22.55</v>
      </c>
      <c r="G41" s="21">
        <v>22.9</v>
      </c>
      <c r="H41" s="25"/>
      <c r="I41" s="23">
        <f>G41-F41</f>
        <v>0.3499999999999979</v>
      </c>
      <c r="J41" s="24">
        <f>E41-D41</f>
        <v>0.6699999999999982</v>
      </c>
    </row>
    <row r="42" ht="32.35" customHeight="1">
      <c r="A42" t="s" s="17">
        <v>81</v>
      </c>
      <c r="B42" t="s" s="18">
        <v>82</v>
      </c>
      <c r="C42" s="19">
        <v>33754</v>
      </c>
      <c r="D42" s="20">
        <v>31.42</v>
      </c>
      <c r="E42" s="20">
        <v>31.7</v>
      </c>
      <c r="F42" s="20">
        <v>21.65</v>
      </c>
      <c r="G42" s="21">
        <v>21.55</v>
      </c>
      <c r="H42" s="25"/>
      <c r="I42" s="23">
        <f>G42-F42</f>
        <v>-0.09999999999999787</v>
      </c>
      <c r="J42" s="24">
        <f>E42-D42</f>
        <v>0.2799999999999976</v>
      </c>
    </row>
    <row r="43" ht="32.35" customHeight="1">
      <c r="A43" t="s" s="17">
        <v>83</v>
      </c>
      <c r="B43" t="s" s="18">
        <v>84</v>
      </c>
      <c r="C43" s="19">
        <v>33528</v>
      </c>
      <c r="D43" s="20">
        <v>26.41</v>
      </c>
      <c r="E43" s="20">
        <v>26.54</v>
      </c>
      <c r="F43" s="20">
        <v>21.25</v>
      </c>
      <c r="G43" s="21">
        <v>21.4</v>
      </c>
      <c r="H43" s="25"/>
      <c r="I43" s="23">
        <f>G43-F43</f>
        <v>0.1499999999999986</v>
      </c>
      <c r="J43" s="24">
        <f>E43-D43</f>
        <v>0.129999999999999</v>
      </c>
    </row>
    <row r="44" ht="32.35" customHeight="1">
      <c r="A44" t="s" s="17">
        <v>85</v>
      </c>
      <c r="B44" t="s" s="18">
        <v>86</v>
      </c>
      <c r="C44" s="19">
        <v>35332</v>
      </c>
      <c r="D44" s="20">
        <v>34.84</v>
      </c>
      <c r="E44" s="20">
        <v>35.06</v>
      </c>
      <c r="F44" s="20">
        <v>22.25</v>
      </c>
      <c r="G44" s="21">
        <v>23</v>
      </c>
      <c r="H44" s="25"/>
      <c r="I44" s="23">
        <f>G44-F44</f>
        <v>0.75</v>
      </c>
      <c r="J44" s="24">
        <f>E44-D44</f>
        <v>0.2199999999999989</v>
      </c>
    </row>
    <row r="45" ht="32.35" customHeight="1">
      <c r="A45" t="s" s="17">
        <v>87</v>
      </c>
      <c r="B45" t="s" s="18">
        <v>88</v>
      </c>
      <c r="C45" s="19">
        <v>34516</v>
      </c>
      <c r="D45" s="20">
        <v>29.04</v>
      </c>
      <c r="E45" s="20">
        <v>29.55</v>
      </c>
      <c r="F45" s="20">
        <v>21.25</v>
      </c>
      <c r="G45" s="21">
        <v>20.85</v>
      </c>
      <c r="H45" s="25"/>
      <c r="I45" s="23">
        <f>G45-F45</f>
        <v>-0.3999999999999986</v>
      </c>
      <c r="J45" s="24">
        <f>E45-D45</f>
        <v>0.5100000000000016</v>
      </c>
    </row>
    <row r="46" ht="32.35" customHeight="1">
      <c r="A46" t="s" s="17">
        <v>89</v>
      </c>
      <c r="B46" t="s" s="18">
        <v>90</v>
      </c>
      <c r="C46" s="19">
        <v>39952</v>
      </c>
      <c r="D46" s="20">
        <v>20.84</v>
      </c>
      <c r="E46" s="20">
        <v>21.04</v>
      </c>
      <c r="F46" s="20">
        <v>14.8</v>
      </c>
      <c r="G46" s="21">
        <v>15.1</v>
      </c>
      <c r="H46" s="25"/>
      <c r="I46" s="23">
        <f>G46-F46</f>
        <v>0.2999999999999989</v>
      </c>
      <c r="J46" s="24">
        <f>E46-D46</f>
        <v>0.1999999999999993</v>
      </c>
    </row>
    <row r="47" ht="32.35" customHeight="1">
      <c r="A47" t="s" s="17">
        <v>91</v>
      </c>
      <c r="B47" t="s" s="18">
        <v>92</v>
      </c>
      <c r="C47" s="19">
        <v>34159</v>
      </c>
      <c r="D47" s="20">
        <v>27.39</v>
      </c>
      <c r="E47" s="20">
        <v>27.3</v>
      </c>
      <c r="F47" s="20">
        <v>20.25</v>
      </c>
      <c r="G47" s="21">
        <v>19.55</v>
      </c>
      <c r="H47" s="22"/>
      <c r="I47" s="23">
        <f>G47-F47</f>
        <v>-0.6999999999999993</v>
      </c>
      <c r="J47" s="24">
        <f>E47-D47</f>
        <v>-0.08999999999999986</v>
      </c>
    </row>
    <row r="48" ht="32.35" customHeight="1">
      <c r="A48" t="s" s="17">
        <v>93</v>
      </c>
      <c r="B48" t="s" s="18">
        <v>94</v>
      </c>
      <c r="C48" s="19">
        <v>34024</v>
      </c>
      <c r="D48" s="20">
        <v>27.91</v>
      </c>
      <c r="E48" s="20">
        <v>28.18</v>
      </c>
      <c r="F48" s="20">
        <v>20.8</v>
      </c>
      <c r="G48" s="21">
        <v>20.9</v>
      </c>
      <c r="H48" s="25"/>
      <c r="I48" s="23">
        <f>G48-F48</f>
        <v>0.09999999999999787</v>
      </c>
      <c r="J48" s="24">
        <f>E48-D48</f>
        <v>0.2699999999999996</v>
      </c>
    </row>
    <row r="49" ht="32.35" customHeight="1">
      <c r="A49" t="s" s="17">
        <v>95</v>
      </c>
      <c r="B49" t="s" s="18">
        <v>96</v>
      </c>
      <c r="C49" s="19">
        <v>33337</v>
      </c>
      <c r="D49" s="20">
        <v>26.76</v>
      </c>
      <c r="E49" s="20">
        <v>26.34</v>
      </c>
      <c r="F49" s="20">
        <v>19.9</v>
      </c>
      <c r="G49" s="21">
        <v>19.85</v>
      </c>
      <c r="H49" s="25"/>
      <c r="I49" s="23">
        <f>G49-F49</f>
        <v>-0.04999999999999716</v>
      </c>
      <c r="J49" s="24">
        <f>E49-D49</f>
        <v>-0.4200000000000017</v>
      </c>
    </row>
    <row r="50" ht="32.35" customHeight="1">
      <c r="A50" t="s" s="17">
        <v>97</v>
      </c>
      <c r="B50" t="s" s="18">
        <v>10</v>
      </c>
      <c r="C50" s="19">
        <v>32693</v>
      </c>
      <c r="D50" s="20">
        <v>18.74</v>
      </c>
      <c r="E50" s="20">
        <v>18.85</v>
      </c>
      <c r="F50" s="20">
        <v>15.2</v>
      </c>
      <c r="G50" s="21">
        <v>15.4</v>
      </c>
      <c r="H50" s="25"/>
      <c r="I50" s="23">
        <f>G50-F50</f>
        <v>0.2000000000000011</v>
      </c>
      <c r="J50" s="24">
        <f>E50-D50</f>
        <v>0.110000000000003</v>
      </c>
    </row>
    <row r="51" ht="32.35" customHeight="1">
      <c r="A51" t="s" s="17">
        <v>98</v>
      </c>
      <c r="B51" t="s" s="18">
        <v>99</v>
      </c>
      <c r="C51" s="19">
        <v>36321</v>
      </c>
      <c r="D51" s="20">
        <v>22.27</v>
      </c>
      <c r="E51" s="20">
        <v>22.6</v>
      </c>
      <c r="F51" s="20">
        <v>17.55</v>
      </c>
      <c r="G51" s="21">
        <v>17.95</v>
      </c>
      <c r="H51" s="25"/>
      <c r="I51" s="23">
        <f>G51-F51</f>
        <v>0.3999999999999986</v>
      </c>
      <c r="J51" s="24">
        <f>E51-D51</f>
        <v>0.3300000000000018</v>
      </c>
    </row>
    <row r="52" ht="32.35" customHeight="1">
      <c r="A52" t="s" s="17">
        <v>100</v>
      </c>
      <c r="B52" t="s" s="18">
        <v>101</v>
      </c>
      <c r="C52" s="19">
        <v>35529</v>
      </c>
      <c r="D52" s="20">
        <v>32.85</v>
      </c>
      <c r="E52" s="20">
        <v>34.1</v>
      </c>
      <c r="F52" s="20">
        <v>21.25</v>
      </c>
      <c r="G52" s="21">
        <v>22.95</v>
      </c>
      <c r="H52" s="25"/>
      <c r="I52" s="23">
        <f>G52-F52</f>
        <v>1.699999999999999</v>
      </c>
      <c r="J52" s="24">
        <f>E52-D52</f>
        <v>1.25</v>
      </c>
    </row>
    <row r="53" ht="32.35" customHeight="1">
      <c r="A53" t="s" s="17">
        <v>102</v>
      </c>
      <c r="B53" t="s" s="18">
        <v>103</v>
      </c>
      <c r="C53" s="19">
        <v>35391</v>
      </c>
      <c r="D53" s="20">
        <v>21.59</v>
      </c>
      <c r="E53" s="20">
        <v>22.18</v>
      </c>
      <c r="F53" s="20">
        <v>15.45</v>
      </c>
      <c r="G53" s="21">
        <v>16.1</v>
      </c>
      <c r="H53" s="25"/>
      <c r="I53" s="23">
        <f>G53-F53</f>
        <v>0.6500000000000021</v>
      </c>
      <c r="J53" s="24">
        <f>E53-D53</f>
        <v>0.5899999999999999</v>
      </c>
    </row>
    <row r="54" ht="32.35" customHeight="1">
      <c r="A54" t="s" s="17">
        <v>104</v>
      </c>
      <c r="B54" t="s" s="18">
        <v>105</v>
      </c>
      <c r="C54" s="19">
        <v>33843</v>
      </c>
      <c r="D54" s="20">
        <v>20.97</v>
      </c>
      <c r="E54" s="20">
        <v>21.02</v>
      </c>
      <c r="F54" s="20">
        <v>17.7</v>
      </c>
      <c r="G54" s="21">
        <v>17.9</v>
      </c>
      <c r="H54" s="25"/>
      <c r="I54" s="23">
        <f>G54-F54</f>
        <v>0.1999999999999993</v>
      </c>
      <c r="J54" s="24">
        <f>E54-D54</f>
        <v>0.05000000000000071</v>
      </c>
    </row>
    <row r="55" ht="32.35" customHeight="1">
      <c r="A55" t="s" s="17">
        <v>106</v>
      </c>
      <c r="B55" t="s" s="18">
        <v>107</v>
      </c>
      <c r="C55" s="19">
        <v>35391</v>
      </c>
      <c r="D55" s="20">
        <v>20.61</v>
      </c>
      <c r="E55" s="20">
        <v>20.6</v>
      </c>
      <c r="F55" s="20">
        <v>14.7</v>
      </c>
      <c r="G55" s="21">
        <v>14.6</v>
      </c>
      <c r="H55" s="25"/>
      <c r="I55" s="23">
        <f>G55-F55</f>
        <v>-0.09999999999999964</v>
      </c>
      <c r="J55" s="24">
        <f>E55-D55</f>
        <v>-0.00999999999999801</v>
      </c>
    </row>
    <row r="56" ht="32.35" customHeight="1">
      <c r="A56" t="s" s="17">
        <v>108</v>
      </c>
      <c r="B56" t="s" s="18">
        <v>109</v>
      </c>
      <c r="C56" s="19">
        <v>33043</v>
      </c>
      <c r="D56" s="20">
        <v>23.85</v>
      </c>
      <c r="E56" s="20">
        <v>24.77</v>
      </c>
      <c r="F56" s="20">
        <v>18.3</v>
      </c>
      <c r="G56" s="21">
        <v>19.2</v>
      </c>
      <c r="H56" s="26"/>
      <c r="I56" s="23">
        <f>G56-F56</f>
        <v>0.8999999999999986</v>
      </c>
      <c r="J56" s="24">
        <f>E56-D56</f>
        <v>0.9199999999999982</v>
      </c>
    </row>
    <row r="57" ht="32.35" customHeight="1">
      <c r="A57" t="s" s="17">
        <v>110</v>
      </c>
      <c r="B57" t="s" s="18">
        <v>111</v>
      </c>
      <c r="C57" s="19">
        <v>35552</v>
      </c>
      <c r="D57" s="20">
        <v>20.37</v>
      </c>
      <c r="E57" s="20">
        <v>20.48</v>
      </c>
      <c r="F57" s="20">
        <v>16.45</v>
      </c>
      <c r="G57" s="21">
        <v>16.7</v>
      </c>
      <c r="H57" s="25"/>
      <c r="I57" s="23">
        <f>G57-F57</f>
        <v>0.25</v>
      </c>
      <c r="J57" s="24">
        <f>E57-D57</f>
        <v>0.1099999999999994</v>
      </c>
    </row>
    <row r="58" ht="32.35" customHeight="1">
      <c r="A58" t="s" s="17">
        <v>112</v>
      </c>
      <c r="B58" t="s" s="18">
        <v>38</v>
      </c>
      <c r="C58" s="19">
        <v>33200</v>
      </c>
      <c r="D58" s="20">
        <v>33.08</v>
      </c>
      <c r="E58" s="20">
        <v>33.51</v>
      </c>
      <c r="F58" s="20">
        <v>22.65</v>
      </c>
      <c r="G58" s="21">
        <v>22.7</v>
      </c>
      <c r="H58" s="22"/>
      <c r="I58" s="23">
        <f>G58-F58</f>
        <v>0.05000000000000071</v>
      </c>
      <c r="J58" s="24">
        <f>E58-D58</f>
        <v>0.4299999999999997</v>
      </c>
    </row>
    <row r="59" ht="32.35" customHeight="1">
      <c r="A59" t="s" s="17">
        <v>113</v>
      </c>
      <c r="B59" t="s" s="18">
        <v>10</v>
      </c>
      <c r="C59" s="19">
        <v>32234</v>
      </c>
      <c r="D59" s="20">
        <v>21.32</v>
      </c>
      <c r="E59" s="20">
        <v>21.86</v>
      </c>
      <c r="F59" s="20">
        <v>17.45</v>
      </c>
      <c r="G59" s="21">
        <v>17.7</v>
      </c>
      <c r="H59" s="22"/>
      <c r="I59" s="23">
        <f>G59-F59</f>
        <v>0.25</v>
      </c>
      <c r="J59" s="24">
        <f>E59-D59</f>
        <v>0.5399999999999991</v>
      </c>
    </row>
    <row r="60" ht="32.35" customHeight="1">
      <c r="A60" t="s" s="17">
        <v>114</v>
      </c>
      <c r="B60" t="s" s="18">
        <v>115</v>
      </c>
      <c r="C60" s="19">
        <v>33363</v>
      </c>
      <c r="D60" s="20">
        <v>22.71</v>
      </c>
      <c r="E60" s="20">
        <v>22.98</v>
      </c>
      <c r="F60" s="20">
        <v>18.3</v>
      </c>
      <c r="G60" s="21">
        <v>17.5</v>
      </c>
      <c r="H60" s="25"/>
      <c r="I60" s="23">
        <f>G60-F60</f>
        <v>-0.8000000000000007</v>
      </c>
      <c r="J60" s="24">
        <f>E60-D60</f>
        <v>0.2699999999999996</v>
      </c>
    </row>
    <row r="61" ht="32.35" customHeight="1">
      <c r="A61" t="s" s="17">
        <v>116</v>
      </c>
      <c r="B61" t="s" s="18">
        <v>117</v>
      </c>
      <c r="C61" s="19">
        <v>34115</v>
      </c>
      <c r="D61" s="20">
        <v>34.67</v>
      </c>
      <c r="E61" s="20">
        <v>34.24</v>
      </c>
      <c r="F61" s="20">
        <v>23</v>
      </c>
      <c r="G61" s="21">
        <v>22.75</v>
      </c>
      <c r="H61" s="25"/>
      <c r="I61" s="23">
        <f>G61-F61</f>
        <v>-0.25</v>
      </c>
      <c r="J61" s="24">
        <f>E61-D61</f>
        <v>-0.4299999999999997</v>
      </c>
    </row>
    <row r="62" ht="32.35" customHeight="1">
      <c r="A62" t="s" s="17">
        <v>118</v>
      </c>
      <c r="B62" t="s" s="18">
        <v>119</v>
      </c>
      <c r="C62" s="19">
        <v>34383</v>
      </c>
      <c r="D62" s="20">
        <v>33.09</v>
      </c>
      <c r="E62" s="20">
        <v>32.45</v>
      </c>
      <c r="F62" s="20">
        <v>22.9</v>
      </c>
      <c r="G62" s="21">
        <v>21.9</v>
      </c>
      <c r="H62" s="25"/>
      <c r="I62" s="23">
        <f>G62-F62</f>
        <v>-1</v>
      </c>
      <c r="J62" s="24">
        <f>E62-D62</f>
        <v>-0.6400000000000006</v>
      </c>
    </row>
    <row r="63" ht="32.35" customHeight="1">
      <c r="A63" t="s" s="17">
        <v>120</v>
      </c>
      <c r="B63" t="s" s="18">
        <v>10</v>
      </c>
      <c r="C63" s="19">
        <v>32801</v>
      </c>
      <c r="D63" s="20">
        <v>23.94</v>
      </c>
      <c r="E63" s="20">
        <v>23.9</v>
      </c>
      <c r="F63" s="20">
        <v>16.4</v>
      </c>
      <c r="G63" s="21">
        <v>16.25</v>
      </c>
      <c r="H63" s="25"/>
      <c r="I63" s="23">
        <f>G63-F63</f>
        <v>-0.1499999999999986</v>
      </c>
      <c r="J63" s="24">
        <f>E63-D63</f>
        <v>-0.0400000000000027</v>
      </c>
    </row>
    <row r="64" ht="32.35" customHeight="1">
      <c r="A64" t="s" s="17">
        <v>121</v>
      </c>
      <c r="B64" t="s" s="18">
        <v>122</v>
      </c>
      <c r="C64" s="19">
        <v>32598</v>
      </c>
      <c r="D64" s="20">
        <v>28.79</v>
      </c>
      <c r="E64" s="20">
        <v>28.79</v>
      </c>
      <c r="F64" s="20">
        <v>20</v>
      </c>
      <c r="G64" s="21">
        <v>20.55</v>
      </c>
      <c r="H64" s="22"/>
      <c r="I64" s="23">
        <f>G64-F64</f>
        <v>0.5500000000000007</v>
      </c>
      <c r="J64" s="24">
        <f>E64-D64</f>
        <v>0</v>
      </c>
    </row>
    <row r="65" ht="32.35" customHeight="1">
      <c r="A65" t="s" s="17">
        <v>123</v>
      </c>
      <c r="B65" t="s" s="18">
        <v>124</v>
      </c>
      <c r="C65" s="19">
        <v>34362</v>
      </c>
      <c r="D65" s="20">
        <v>21.66</v>
      </c>
      <c r="E65" s="20">
        <v>21.83</v>
      </c>
      <c r="F65" s="20">
        <v>18.05</v>
      </c>
      <c r="G65" s="21">
        <v>17.5</v>
      </c>
      <c r="H65" s="22"/>
      <c r="I65" s="23">
        <f>G65-F65</f>
        <v>-0.5500000000000007</v>
      </c>
      <c r="J65" s="24">
        <f>E65-D65</f>
        <v>0.1699999999999982</v>
      </c>
    </row>
    <row r="66" ht="32.35" customHeight="1">
      <c r="A66" t="s" s="17">
        <v>125</v>
      </c>
      <c r="B66" t="s" s="18">
        <v>126</v>
      </c>
      <c r="C66" s="19">
        <v>33765</v>
      </c>
      <c r="D66" s="20">
        <v>19.34</v>
      </c>
      <c r="E66" s="20">
        <v>20.09</v>
      </c>
      <c r="F66" s="20">
        <v>15.15</v>
      </c>
      <c r="G66" s="21">
        <v>15.9</v>
      </c>
      <c r="H66" s="25"/>
      <c r="I66" s="23">
        <f>G66-F66</f>
        <v>0.75</v>
      </c>
      <c r="J66" s="24">
        <f>E66-D66</f>
        <v>0.75</v>
      </c>
    </row>
    <row r="67" ht="32.35" customHeight="1">
      <c r="A67" t="s" s="17">
        <v>127</v>
      </c>
      <c r="B67" t="s" s="18">
        <v>128</v>
      </c>
      <c r="C67" s="19">
        <v>34425</v>
      </c>
      <c r="D67" s="20">
        <v>23.47</v>
      </c>
      <c r="E67" s="20">
        <v>24.1</v>
      </c>
      <c r="F67" s="20">
        <v>18.45</v>
      </c>
      <c r="G67" s="21">
        <v>18.25</v>
      </c>
      <c r="H67" s="25"/>
      <c r="I67" s="23">
        <f>G67-F67</f>
        <v>-0.1999999999999993</v>
      </c>
      <c r="J67" s="24">
        <f>E67-D67</f>
        <v>0.6300000000000026</v>
      </c>
    </row>
    <row r="68" ht="32.35" customHeight="1">
      <c r="A68" t="s" s="17">
        <v>129</v>
      </c>
      <c r="B68" t="s" s="18">
        <v>130</v>
      </c>
      <c r="C68" s="19">
        <v>34089</v>
      </c>
      <c r="D68" s="20">
        <v>28</v>
      </c>
      <c r="E68" s="20">
        <v>27.06</v>
      </c>
      <c r="F68" s="20">
        <v>20.35</v>
      </c>
      <c r="G68" s="21">
        <v>19.95</v>
      </c>
      <c r="H68" s="25"/>
      <c r="I68" s="23">
        <f>G68-F68</f>
        <v>-0.4000000000000021</v>
      </c>
      <c r="J68" s="24">
        <f>E68-D68</f>
        <v>-0.9400000000000013</v>
      </c>
    </row>
    <row r="69" ht="32.35" customHeight="1">
      <c r="A69" t="s" s="17">
        <v>131</v>
      </c>
      <c r="B69" t="s" s="18">
        <v>132</v>
      </c>
      <c r="C69" s="19">
        <v>34241</v>
      </c>
      <c r="D69" s="20">
        <v>27.56</v>
      </c>
      <c r="E69" s="20">
        <v>27.04</v>
      </c>
      <c r="F69" s="20">
        <v>20.5</v>
      </c>
      <c r="G69" s="21">
        <v>19.9</v>
      </c>
      <c r="H69" s="25"/>
      <c r="I69" s="23">
        <f>G69-F69</f>
        <v>-0.6000000000000014</v>
      </c>
      <c r="J69" s="24">
        <f>E69-D69</f>
        <v>-0.5199999999999996</v>
      </c>
    </row>
    <row r="70" ht="32.35" customHeight="1">
      <c r="A70" t="s" s="17">
        <v>133</v>
      </c>
      <c r="B70" t="s" s="18">
        <v>134</v>
      </c>
      <c r="C70" s="19">
        <v>34900</v>
      </c>
      <c r="D70" s="20">
        <v>29.02</v>
      </c>
      <c r="E70" s="20">
        <v>28.92</v>
      </c>
      <c r="F70" s="20">
        <v>20.7</v>
      </c>
      <c r="G70" s="21">
        <v>20.75</v>
      </c>
      <c r="H70" s="25"/>
      <c r="I70" s="23">
        <f>G70-F70</f>
        <v>0.05000000000000071</v>
      </c>
      <c r="J70" s="24">
        <f>E70-D70</f>
        <v>-0.09999999999999787</v>
      </c>
    </row>
    <row r="71" ht="32.35" customHeight="1">
      <c r="A71" t="s" s="17">
        <v>135</v>
      </c>
      <c r="B71" t="s" s="18">
        <v>136</v>
      </c>
      <c r="C71" s="19">
        <v>34233</v>
      </c>
      <c r="D71" s="20">
        <v>27.42</v>
      </c>
      <c r="E71" s="20">
        <v>27.5</v>
      </c>
      <c r="F71" s="20">
        <v>20.65</v>
      </c>
      <c r="G71" s="21">
        <v>20.35</v>
      </c>
      <c r="H71" s="25"/>
      <c r="I71" s="23">
        <f>G71-F71</f>
        <v>-0.2999999999999972</v>
      </c>
      <c r="J71" s="24">
        <f>E71-D71</f>
        <v>0.07999999999999829</v>
      </c>
    </row>
    <row r="72" ht="32.35" customHeight="1">
      <c r="A72" t="s" s="17">
        <v>137</v>
      </c>
      <c r="B72" t="s" s="18">
        <v>10</v>
      </c>
      <c r="C72" s="19">
        <v>33214</v>
      </c>
      <c r="D72" s="20">
        <v>29.18</v>
      </c>
      <c r="E72" s="20">
        <v>29.57</v>
      </c>
      <c r="F72" s="20">
        <v>21.15</v>
      </c>
      <c r="G72" s="21">
        <v>21.85</v>
      </c>
      <c r="H72" s="25"/>
      <c r="I72" s="23">
        <f>G72-F72</f>
        <v>0.7000000000000028</v>
      </c>
      <c r="J72" s="24">
        <f>E72-D72</f>
        <v>0.3900000000000006</v>
      </c>
    </row>
    <row r="73" ht="34.35" customHeight="1">
      <c r="A73" t="s" s="17">
        <v>138</v>
      </c>
      <c r="B73" t="s" s="18">
        <v>139</v>
      </c>
      <c r="C73" s="19">
        <v>34148</v>
      </c>
      <c r="D73" s="20">
        <v>34.28</v>
      </c>
      <c r="E73" s="20">
        <v>34.52</v>
      </c>
      <c r="F73" s="20">
        <v>22.85</v>
      </c>
      <c r="G73" s="21">
        <v>22.95</v>
      </c>
      <c r="H73" s="25"/>
      <c r="I73" s="23">
        <f>G73-F73</f>
        <v>0.09999999999999787</v>
      </c>
      <c r="J73" s="24">
        <f>E73-D73</f>
        <v>0.240000000000002</v>
      </c>
    </row>
    <row r="74" ht="32.35" customHeight="1">
      <c r="A74" t="s" s="17">
        <v>140</v>
      </c>
      <c r="B74" t="s" s="18">
        <v>10</v>
      </c>
      <c r="C74" s="19">
        <v>33166</v>
      </c>
      <c r="D74" s="20">
        <v>21.39</v>
      </c>
      <c r="E74" s="20">
        <v>21.3</v>
      </c>
      <c r="F74" s="20">
        <v>16.95</v>
      </c>
      <c r="G74" s="21">
        <v>17.7</v>
      </c>
      <c r="H74" s="22"/>
      <c r="I74" s="23">
        <f>G74-F74</f>
        <v>0.75</v>
      </c>
      <c r="J74" s="24">
        <f>E74-D74</f>
        <v>-0.08999999999999986</v>
      </c>
    </row>
    <row r="75" ht="32.35" customHeight="1">
      <c r="A75" t="s" s="17">
        <v>141</v>
      </c>
      <c r="B75" t="s" s="18">
        <v>142</v>
      </c>
      <c r="C75" s="19">
        <v>34109</v>
      </c>
      <c r="D75" s="20">
        <v>26.31</v>
      </c>
      <c r="E75" s="20">
        <v>26.52</v>
      </c>
      <c r="F75" s="20">
        <v>19.8</v>
      </c>
      <c r="G75" s="21">
        <v>19.4</v>
      </c>
      <c r="H75" s="22"/>
      <c r="I75" s="23">
        <f>G75-F75</f>
        <v>-0.4000000000000021</v>
      </c>
      <c r="J75" s="24">
        <f>E75-D75</f>
        <v>0.2100000000000009</v>
      </c>
    </row>
    <row r="76" ht="32.35" customHeight="1">
      <c r="A76" t="s" s="17">
        <v>143</v>
      </c>
      <c r="B76" t="s" s="18">
        <v>144</v>
      </c>
      <c r="C76" s="19">
        <v>34678</v>
      </c>
      <c r="D76" s="20">
        <v>24.15</v>
      </c>
      <c r="E76" s="20">
        <v>23.86</v>
      </c>
      <c r="F76" s="20">
        <v>18.9</v>
      </c>
      <c r="G76" s="21">
        <v>18.9</v>
      </c>
      <c r="H76" s="25"/>
      <c r="I76" s="23">
        <f>G76-F76</f>
        <v>0</v>
      </c>
      <c r="J76" s="24">
        <f>E76-D76</f>
        <v>-0.2899999999999991</v>
      </c>
    </row>
    <row r="77" ht="32.35" customHeight="1">
      <c r="A77" t="s" s="17">
        <v>145</v>
      </c>
      <c r="B77" t="s" s="18">
        <v>146</v>
      </c>
      <c r="C77" s="19">
        <v>35379</v>
      </c>
      <c r="D77" s="20">
        <v>32.59</v>
      </c>
      <c r="E77" s="20">
        <v>33.1</v>
      </c>
      <c r="F77" s="20">
        <v>19.8</v>
      </c>
      <c r="G77" s="21">
        <v>21.2</v>
      </c>
      <c r="H77" s="25"/>
      <c r="I77" s="23">
        <f>G77-F77</f>
        <v>1.399999999999999</v>
      </c>
      <c r="J77" s="24">
        <f>E77-D77</f>
        <v>0.509999999999998</v>
      </c>
    </row>
    <row r="78" ht="32.35" customHeight="1">
      <c r="A78" t="s" s="17">
        <v>147</v>
      </c>
      <c r="B78" t="s" s="18">
        <v>148</v>
      </c>
      <c r="C78" s="19">
        <v>35082</v>
      </c>
      <c r="D78" s="20">
        <v>26.24</v>
      </c>
      <c r="E78" s="20">
        <v>27.57</v>
      </c>
      <c r="F78" s="20">
        <v>19.35</v>
      </c>
      <c r="G78" s="21">
        <v>20.55</v>
      </c>
      <c r="H78" s="25"/>
      <c r="I78" s="23">
        <f>G78-F78</f>
        <v>1.199999999999999</v>
      </c>
      <c r="J78" s="24">
        <f>E78-D78</f>
        <v>1.330000000000002</v>
      </c>
    </row>
    <row r="79" ht="32.35" customHeight="1">
      <c r="A79" t="s" s="17">
        <v>149</v>
      </c>
      <c r="B79" t="s" s="18">
        <v>150</v>
      </c>
      <c r="C79" s="19">
        <v>34886</v>
      </c>
      <c r="D79" s="20">
        <v>23.53</v>
      </c>
      <c r="E79" s="20">
        <v>23.57</v>
      </c>
      <c r="F79" s="20">
        <v>16.85</v>
      </c>
      <c r="G79" s="21">
        <v>16.9</v>
      </c>
      <c r="H79" s="25"/>
      <c r="I79" s="23">
        <f>G79-F79</f>
        <v>0.04999999999999716</v>
      </c>
      <c r="J79" s="24">
        <f>E79-D79</f>
        <v>0.03999999999999915</v>
      </c>
    </row>
    <row r="80" ht="32.35" customHeight="1">
      <c r="A80" t="s" s="17">
        <v>151</v>
      </c>
      <c r="B80" t="s" s="18">
        <v>152</v>
      </c>
      <c r="C80" s="19">
        <v>35325</v>
      </c>
      <c r="D80" s="20">
        <v>16.56</v>
      </c>
      <c r="E80" s="20">
        <v>16.88</v>
      </c>
      <c r="F80" s="20">
        <v>14.4</v>
      </c>
      <c r="G80" s="21">
        <v>14.35</v>
      </c>
      <c r="H80" s="25"/>
      <c r="I80" s="23">
        <f>G80-F80</f>
        <v>-0.05000000000000071</v>
      </c>
      <c r="J80" s="24">
        <f>E80-D80</f>
        <v>0.3200000000000003</v>
      </c>
    </row>
    <row r="81" ht="32.35" customHeight="1">
      <c r="A81" t="s" s="17">
        <v>153</v>
      </c>
      <c r="B81" t="s" s="18">
        <v>154</v>
      </c>
      <c r="C81" s="19">
        <v>34796</v>
      </c>
      <c r="D81" s="20">
        <v>23.74</v>
      </c>
      <c r="E81" s="20">
        <v>23.45</v>
      </c>
      <c r="F81" s="20">
        <v>18.85</v>
      </c>
      <c r="G81" s="21">
        <v>18.25</v>
      </c>
      <c r="H81" s="25"/>
      <c r="I81" s="23">
        <f>G81-F81</f>
        <v>-0.6000000000000014</v>
      </c>
      <c r="J81" s="24">
        <f>E81-D81</f>
        <v>-0.2899999999999991</v>
      </c>
    </row>
    <row r="82" ht="32.15" customHeight="1">
      <c r="A82" t="s" s="27">
        <v>155</v>
      </c>
      <c r="B82" t="s" s="28">
        <v>156</v>
      </c>
      <c r="C82" s="29">
        <v>37883</v>
      </c>
      <c r="D82" s="30">
        <v>23.75</v>
      </c>
      <c r="E82" s="30">
        <v>23.95</v>
      </c>
      <c r="F82" s="30">
        <v>19.25</v>
      </c>
      <c r="G82" s="31">
        <v>17.8</v>
      </c>
      <c r="H82" s="32"/>
      <c r="I82" s="33">
        <f>G82-F82</f>
        <v>-1.449999999999999</v>
      </c>
      <c r="J82" s="34">
        <f>E82-D82</f>
        <v>0.1999999999999993</v>
      </c>
    </row>
    <row r="83" ht="8" customHeight="1">
      <c r="A83" s="35"/>
      <c r="B83" s="36"/>
      <c r="C83" s="37"/>
      <c r="D83" s="38"/>
      <c r="E83" s="38"/>
      <c r="F83" s="38"/>
      <c r="G83" s="38"/>
      <c r="H83" s="39"/>
      <c r="I83" s="40"/>
      <c r="J83" s="39"/>
    </row>
    <row r="84" ht="22.15" customHeight="1">
      <c r="A84" t="s" s="41">
        <v>157</v>
      </c>
      <c r="B84" t="s" s="42">
        <v>158</v>
      </c>
      <c r="C84" s="43">
        <f>AVERAGE(C2:C82)</f>
        <v>34594.555555555555</v>
      </c>
      <c r="D84" s="44">
        <f>AVERAGE(D2:D82)</f>
        <v>25.29308641975308</v>
      </c>
      <c r="E84" s="44">
        <f>AVERAGE(E2:E82)</f>
        <v>25.4906172839506</v>
      </c>
      <c r="F84" s="44">
        <f>AVERAGE(F2:F82)</f>
        <v>18.92654320987655</v>
      </c>
      <c r="G84" s="45">
        <f>AVERAGE(G2:G82)</f>
        <v>18.96481481481482</v>
      </c>
      <c r="H84" t="s" s="46">
        <v>157</v>
      </c>
      <c r="I84" s="47">
        <f>AVERAGE(I2:I83)</f>
        <v>0.0382716049382716</v>
      </c>
      <c r="J84" s="45">
        <f>AVERAGE(J2:J83)</f>
        <v>0.1975308641975308</v>
      </c>
    </row>
    <row r="85" ht="22.35" customHeight="1">
      <c r="A85" s="48"/>
      <c r="B85" t="s" s="49">
        <v>159</v>
      </c>
      <c r="C85" s="19">
        <f>SUM(SUM(C2,C3,C4,C5,C6,C7,C8,C9,C10,C11,C13,C14,C15,C16,C18,C20,C21,C22,C23,C24,C25,C26,C27,C29,C30,C31,C32,C33,C34,C35),SUM(C36,C37,C38,C39,C40,C41,C42,C43,C44,C45,C47,C48,C49,C50,C51,C52,C53,C54,C55,C56,C57,C59,C61,C62,C63,C64,C65,C66,C67,C68),C69,C70,C71,C72,C73,C74,C75,C76,C77,C78,C79,C80,C81)/73</f>
        <v>34366.904109589042</v>
      </c>
      <c r="D85" s="20">
        <f>SUM(SUM(D2,D3,D4,D5,D6,D7,D8,D9,D10,D11,D13,D14,D15,D16,D18,D20,D21,D22,D23,D24,D25,D26,D27,D29,D30,D31,D32,D33,D34,D35),SUM(D36,D37,D38,D39,D40,D41,D42,D43,D44,D45,D47,D48,D49,D50,D51,D52,D53,D54,D55,D56,D57,D59,D61,D62,D63,D64,D65,D66,D67,D68),D69,D70,D71,D72,D73,D74,D75,D76,D77,D78,D79,D80,D81)/73</f>
        <v>25.70095890410959</v>
      </c>
      <c r="E85" s="20">
        <f>SUM(SUM(E2,E3,E4,E5,E6,E7,E8,E9,E10,E11,E13,E14,E15,E16,E18,E20,E21,E22,E23,E24,E25,E26,E27,E29,E30,E31,E32,E33,E34,E35),SUM(E36,E37,E38,E39,E40,E41,E42,E43,E44,E45,E47,E48,E49,E50,E51,E52,E53,E54,E55,E56,E57,E59,E61,E62,E63,E64,E65,E66,E67,E68),E69,E70,E71,E72,E73,E74,E75,E76,E77,E78,E79,E80,E81)/73</f>
        <v>25.89589041095889</v>
      </c>
      <c r="F85" s="20">
        <f>SUM(SUM(F2,F3,F4,F5,F6,F7,F8,F9,F10,F11,F13,F14,F15,F16,F18,F20,F21,F22,F23,F24,F25,F26,F27,F29,F30,F31,F32,F33,F34,F35),SUM(F36,F37,F38,F39,F40,F41,F42,F43,F44,F45,F47,F48,F49,F50,F51,F52,F53,F54,F55,F56,F57,F59,F61,F62,F63,F64,F65,F66,F67,F68),F69,F70,F71,F72,F73,F74,F75,F76,F77,F78,F79,F80,F81)/73</f>
        <v>19.14520547945206</v>
      </c>
      <c r="G85" s="24">
        <f>SUM(SUM(G2,G3,G4,G5,G6,G7,G8,G9,G10,G11,G13,G14,G15,G16,G18,G20,G21,G22,G23,G24,G25,G26,G27,G29,G30,G31,G32,G33,G34,G35),SUM(G36,G37,G38,G39,G40,G41,G42,G43,G44,G45,G47,G48,G49,G50,G51,G52,G53,G54,G55,G56,G57,G59,G61,G62,G63,G64,G65,G66,G67,G68),G69,G70,G71,G72,G73,G74,G75,G76,G77,G78,G79,G80,G81)/73</f>
        <v>19.22054794520549</v>
      </c>
      <c r="H85" t="s" s="50">
        <v>160</v>
      </c>
      <c r="I85" s="23">
        <f>AVERAGEIF(I2:I82,"&gt;0.04")</f>
        <v>0.5012195121951218</v>
      </c>
      <c r="J85" s="21">
        <f>AVERAGEIFS(J2:J82,I2:I82,"&gt;0.04")</f>
        <v>0.4612195121951216</v>
      </c>
    </row>
    <row r="86" ht="23.15" customHeight="1">
      <c r="A86" s="48"/>
      <c r="B86" t="s" s="49">
        <v>161</v>
      </c>
      <c r="C86" s="19">
        <f>AVERAGE(C12,C17,C19,C28,C46,C58,C60,C82)</f>
        <v>36671.875</v>
      </c>
      <c r="D86" s="20">
        <f>AVERAGE(D12,D17,D19,D28,D46,D58,D60,D82)</f>
        <v>21.57125</v>
      </c>
      <c r="E86" s="20">
        <f>AVERAGE(E12,E17,E19,E28,E46,E58,E60,E82)</f>
        <v>21.7925</v>
      </c>
      <c r="F86" s="20">
        <f>AVERAGE(F12,F17,F19,F28,F46,F58,F60,F82)</f>
        <v>16.93125</v>
      </c>
      <c r="G86" s="24">
        <f>AVERAGE(G12,G17,G19,G28,G46,G58,G60,G82)</f>
        <v>16.63125</v>
      </c>
      <c r="H86" t="s" s="51">
        <v>162</v>
      </c>
      <c r="I86" s="52">
        <f>AVERAGEIF(I2:I82,"&lt;0.04")</f>
        <v>-0.4362499999999999</v>
      </c>
      <c r="J86" s="53">
        <f>AVERAGEIFS(J2:J82,I2:I82,"&lt;0.04")</f>
        <v>-0.07274999999999987</v>
      </c>
    </row>
    <row r="87" ht="23.15" customHeight="1">
      <c r="A87" s="48"/>
      <c r="B87" t="s" s="49">
        <v>163</v>
      </c>
      <c r="C87" s="19">
        <f>AVERAGE(C12,C28,C82)</f>
        <v>37952.666666666664</v>
      </c>
      <c r="D87" s="20">
        <f>AVERAGE(D12,D28,D82)</f>
        <v>18.55</v>
      </c>
      <c r="E87" s="20">
        <f>AVERAGE(E12,E28,E82)</f>
        <v>18.68333333333333</v>
      </c>
      <c r="F87" s="20">
        <f>AVERAGE(F12,F28,F82)</f>
        <v>16.25</v>
      </c>
      <c r="G87" s="24">
        <f>AVERAGE(G12,G28,G82)</f>
        <v>15.43333333333333</v>
      </c>
      <c r="H87" t="s" s="54">
        <v>164</v>
      </c>
      <c r="I87" s="55"/>
      <c r="J87" s="56"/>
    </row>
    <row r="88" ht="22.35" customHeight="1">
      <c r="A88" s="48"/>
      <c r="B88" t="s" s="49">
        <v>165</v>
      </c>
      <c r="C88" s="19">
        <f>C19</f>
        <v>40025</v>
      </c>
      <c r="D88" s="20">
        <f>D19</f>
        <v>23.42</v>
      </c>
      <c r="E88" s="20">
        <f>E19</f>
        <v>24.11</v>
      </c>
      <c r="F88" s="20">
        <f>F19</f>
        <v>16.55</v>
      </c>
      <c r="G88" s="21">
        <f>G19</f>
        <v>16.65</v>
      </c>
      <c r="H88" t="s" s="57">
        <v>166</v>
      </c>
      <c r="I88" s="58"/>
      <c r="J88" s="21"/>
    </row>
    <row r="89" ht="22.35" customHeight="1">
      <c r="A89" s="59"/>
      <c r="B89" t="s" s="49">
        <v>167</v>
      </c>
      <c r="C89" s="19">
        <f>SUM(SUM(C2,C4,C6,C7,C8,C9,C10,C13,C14,C15,C16,C17,C18,C20,C21,C22,C23,C24,C25,C26,C27,C32,C34,C36,C37,C38,C40,C41,C42,C43),C45,C47,C48,C49,C50,C54,C56,C58,C59,C60,C61,C62,C63,C64,C65,C66,C67,C68,C69,C70,C71,C72,C73,C74,C75,C76,C79,C81)/58</f>
        <v>33742.293103448275</v>
      </c>
      <c r="D89" s="20">
        <f>SUM(SUM(D2,D4,D6,D7,D8,D9,D10,D13,D14,D15,D16,D17,D18,D20,D21,D22,D23,D24,D25,D26,D27,D32,D34,D36,D37,D38,D40,D41,D42,D43),D45,D47,D48,D49,D50,D54,D56,D58,D59,D60,D61,D62,D63,D64,D65,D66,D67,D68,D69,D70,D71,D72,D73,D74,D75,D76,D79,D81)/58</f>
        <v>25.68206896551725</v>
      </c>
      <c r="E89" s="20">
        <f>SUM(SUM(E2,E4,E6,E7,E8,E9,E10,E13,E14,E15,E16,E17,E18,E20,E21,E22,E23,E24,E25,E26,E27,E32,E34,E36,E37,E38,E40,E41,E42,E43),E45,E47,E48,E49,E50,E54,E56,E58,E59,E60,E61,E62,E63,E64,E65,E66,E67,E68,E69,E70,E71,E72,E73,E74,E75,E76,E79,E81)/58</f>
        <v>25.79965517241378</v>
      </c>
      <c r="F89" s="20">
        <f>SUM(SUM(F2,F4,F6,F7,F8,F9,F10,F13,F14,F15,F16,F17,F18,F20,F21,F22,F23,F24,F25,F26,F27,F32,F34,F36,F37,F38,F40,F41,F42,F43),F45,F47,F48,F49,F50,F54,F56,F58,F59,F60,F61,F62,F63,F64,F65,F66,F67,F68,F69,F70,F71,F72,F73,F74,F75,F76,F79,F81)/58</f>
        <v>19.30775862068965</v>
      </c>
      <c r="G89" s="24">
        <f>SUM(SUM(G2,G4,G6,G7,G8,G9,G10,G13,G14,G15,G16,G17,G18,G20,G21,G22,G23,G24,G25,G26,G27,G32,G34,G36,G37,G38,G40,G41,G42,G43),G45,G47,G48,G49,G50,G54,G56,G58,G59,G60,G61,G62,G63,G64,G65,G66,G67,G68,G69,G70,G71,G72,G73,G74,G75,G76,G79,G81)/58</f>
        <v>19.27241379310345</v>
      </c>
      <c r="H89" t="s" s="57">
        <v>168</v>
      </c>
      <c r="I89" s="60"/>
      <c r="J89" s="61"/>
    </row>
    <row r="90" ht="22.35" customHeight="1">
      <c r="A90" s="59"/>
      <c r="B90" t="s" s="49">
        <v>169</v>
      </c>
      <c r="C90" s="19">
        <f>AVERAGE(C5,C11,C12,C28,C29,C30,C33,C35,C39,C44,C51,C52,C53,C55,C57,C77,C78,C80,C82)</f>
        <v>36131.052631578947</v>
      </c>
      <c r="D90" s="20">
        <f>AVERAGE(D5,D11,D12,D28,D29,D30,D33,D35,D39,D44,D51,D52,D53,D55,D57,D77,D78,D80,D82)</f>
        <v>24.62263157894737</v>
      </c>
      <c r="E90" s="20">
        <f>AVERAGE(E5,E11,E12,E28,E29,E30,E33,E35,E39,E44,E51,E52,E53,E55,E57,E77,E78,E80,E82)</f>
        <v>24.99421052631579</v>
      </c>
      <c r="F90" s="20">
        <f>AVERAGE(F5,F11,F12,F28,F29,F30,F33,F35,F39,F44,F51,F52,F53,F55,F57,F77,F78,F80,F82)</f>
        <v>18.16578947368421</v>
      </c>
      <c r="G90" s="24">
        <f>AVERAGE(G5,G11,G12,G28,G29,G30,G33,G35,G39,G44,G51,G52,G53,G55,G57,G77,G78,G80,G82)</f>
        <v>18.4421052631579</v>
      </c>
      <c r="H90" t="s" s="57">
        <v>170</v>
      </c>
      <c r="I90" s="60"/>
      <c r="J90" s="61"/>
    </row>
    <row r="91" ht="22.35" customHeight="1">
      <c r="A91" s="59"/>
      <c r="B91" t="s" s="49">
        <v>171</v>
      </c>
      <c r="C91" s="19">
        <f>AVERAGE(C3,C19,C31,C46)</f>
        <v>39654</v>
      </c>
      <c r="D91" s="20">
        <f>AVERAGE(D3,D19,D31,D46)</f>
        <v>22.8375</v>
      </c>
      <c r="E91" s="20">
        <f>AVERAGE(E3,E19,E31,E46)</f>
        <v>23.3675</v>
      </c>
      <c r="F91" s="20">
        <f>AVERAGE(F3,F19,F31,F46)</f>
        <v>17.0125</v>
      </c>
      <c r="G91" s="24">
        <f>AVERAGE(G3,G19,G31,G46)</f>
        <v>16.9875</v>
      </c>
      <c r="H91" t="s" s="57">
        <v>172</v>
      </c>
      <c r="I91" s="60"/>
      <c r="J91" s="61"/>
    </row>
    <row r="92" ht="22.35" customHeight="1">
      <c r="A92" s="59"/>
      <c r="B92" t="s" s="49">
        <v>173</v>
      </c>
      <c r="C92" s="19">
        <f>AVERAGE(C12,C13,C15,C17,C28,C33,C39,C40,C50,C66,C80)</f>
        <v>35107.636363636368</v>
      </c>
      <c r="D92" s="20">
        <f>AVERAGE(D12,D13,D15,D17,D28,D33,D39,D40,D50,D66,D80)</f>
        <v>16.64</v>
      </c>
      <c r="E92" s="20">
        <f>AVERAGE(E12,E13,E15,E17,E28,E33,E39,E40,E50,E66,E80)</f>
        <v>17.17818181818182</v>
      </c>
      <c r="F92" s="20">
        <f>AVERAGE(F12,F13,F15,F17,F28,F33,F39,F40,F50,F66,F80)</f>
        <v>14.74090909090909</v>
      </c>
      <c r="G92" s="24">
        <f>AVERAGE(G12,G13,G15,G17,G28,G33,G39,G40,G50,G66,G80)</f>
        <v>14.81818181818182</v>
      </c>
      <c r="H92" t="s" s="57">
        <v>174</v>
      </c>
      <c r="I92" s="60"/>
      <c r="J92" s="61"/>
    </row>
    <row r="93" ht="22.35" customHeight="1">
      <c r="A93" s="59"/>
      <c r="B93" t="s" s="49">
        <v>175</v>
      </c>
      <c r="C93" s="19">
        <f>SUM(SUM(C2,C3,C4,C6,C7,C8,C10,C16,C18,C19,C20,C21,C23,C24,C25,C26,C27,C29,C31,C34,C35,C36,C38,C43,C45,C46,C47,C48,C49,C51),C53,C54,C55,C56,C57,C59,C60,C63,C64,C65,C67,C68,C69,C70,C71,C72,C74,C75,C76,C78,C79,C81,C82)/53</f>
        <v>34536.509433962259</v>
      </c>
      <c r="D93" s="20">
        <f>SUM(SUM(D2,D3,D4,D6,D7,D8,D10,D16,D18,D19,D20,D21,D23,D24,D25,D26,D27,D29,D31,D34,D35,D36,D38,D43,D45,D46,D47,D48,D49,D51),D53,D54,D55,D56,D57,D59,D60,D63,D64,D65,D67,D68,D69,D70,D71,D72,D74,D75,D76,D78,D79,D81,D82)/53</f>
        <v>24.70169811320755</v>
      </c>
      <c r="E93" s="20">
        <f>SUM(SUM(E2,E3,E4,E6,E7,E8,E10,E16,E18,E19,E20,E21,E23,E24,E25,E26,E27,E29,E31,E34,E35,E36,E38,E43,E45,E46,E47,E48,E49,E51),E53,E54,E55,E56,E57,E59,E60,E63,E64,E65,E67,E68,E69,E70,E71,E72,E74,E75,E76,E78,E79,E81,E82)/53</f>
        <v>24.86377358490565</v>
      </c>
      <c r="F93" s="20">
        <f>SUM(SUM(F2,F3,F4,F6,F7,F8,F10,F16,F18,F19,F20,F21,F23,F24,F25,F26,F27,F29,F31,F34,F35,F36,F38,F43,F45,F46,F47,F48,F49,F51),F53,F54,F55,F56,F57,F59,F60,F63,F64,F65,F67,F68,F69,F70,F71,F72,F74,F75,F76,F78,F79,F81,F82)/53</f>
        <v>18.77264150943396</v>
      </c>
      <c r="G93" s="24">
        <f>SUM(SUM(G2,G3,G4,G6,G7,G8,G10,G16,G18,G19,G20,G21,G23,G24,G25,G26,G27,G29,G31,G34,G35,G36,G38,G43,G45,G46,G47,G48,G49,G51),G53,G54,G55,G56,G57,G59,G60,G63,G64,G65,G67,G68,G69,G70,G71,G72,G74,G75,G76,G78,G79,G81,G82)/53</f>
        <v>18.76603773584906</v>
      </c>
      <c r="H93" t="s" s="57">
        <v>176</v>
      </c>
      <c r="I93" s="60"/>
      <c r="J93" s="61"/>
    </row>
    <row r="94" ht="23.15" customHeight="1">
      <c r="A94" s="62"/>
      <c r="B94" t="s" s="63">
        <v>177</v>
      </c>
      <c r="C94" s="64">
        <f>AVERAGE(C5,C9,C11,C14,C22,C30,C32,C37,C41,C42,C44,C52,C58,C61,C62,C73,C77)</f>
        <v>34443.529411764706</v>
      </c>
      <c r="D94" s="65">
        <f>AVERAGE(D5,D9,D11,D14,D22,D30,D32,D37,D41,D42,D44,D52,D58,D61,D62,D73,D77)</f>
        <v>32.73588235294118</v>
      </c>
      <c r="E94" s="65">
        <f>AVERAGE(E5,E9,E11,E14,E22,E30,E32,E37,E41,E42,E44,E52,E58,E61,E62,E73,E77)</f>
        <v>32.8235294117647</v>
      </c>
      <c r="F94" s="65">
        <f>AVERAGE(F5,F9,F11,F14,F22,F30,F32,F37,F41,F42,F44,F52,F58,F61,F62,F73,F77)</f>
        <v>22.11470588235294</v>
      </c>
      <c r="G94" s="66">
        <f>AVERAGE(G5,G9,G11,G14,G22,G30,G32,G37,G41,G42,G44,G52,G58,G61,G62,G73,G77)</f>
        <v>22.26764705882353</v>
      </c>
      <c r="H94" t="s" s="67">
        <v>178</v>
      </c>
      <c r="I94" s="68"/>
      <c r="J94" s="69"/>
    </row>
    <row r="95" ht="47.4" customHeight="1">
      <c r="A95" t="s" s="70">
        <v>0</v>
      </c>
      <c r="B95" t="s" s="71">
        <v>1</v>
      </c>
      <c r="C95" t="s" s="72">
        <v>2</v>
      </c>
      <c r="D95" t="s" s="73">
        <v>3</v>
      </c>
      <c r="E95" t="s" s="73">
        <v>4</v>
      </c>
      <c r="F95" t="s" s="73">
        <v>5</v>
      </c>
      <c r="G95" t="s" s="74">
        <v>6</v>
      </c>
      <c r="H95" s="75"/>
      <c r="I95" t="s" s="76">
        <v>7</v>
      </c>
      <c r="J95" t="s" s="74">
        <v>8</v>
      </c>
    </row>
    <row r="96" ht="8" customHeight="1">
      <c r="A96" s="77"/>
      <c r="B96" s="36"/>
      <c r="C96" s="38"/>
      <c r="D96" s="38"/>
      <c r="E96" s="38"/>
      <c r="F96" s="38"/>
      <c r="G96" s="38"/>
      <c r="H96" s="39"/>
      <c r="I96" s="78"/>
      <c r="J96" s="78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