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tation probes max" sheetId="1" r:id="rId4"/>
  </sheets>
</workbook>
</file>

<file path=xl/sharedStrings.xml><?xml version="1.0" encoding="utf-8"?>
<sst xmlns="http://schemas.openxmlformats.org/spreadsheetml/2006/main" uniqueCount="238">
  <si>
    <t>Station 40C+  days</t>
  </si>
  <si>
    <t>Original AWS probe installation</t>
  </si>
  <si>
    <t>Date</t>
  </si>
  <si>
    <t># 40C+ days 10 years before</t>
  </si>
  <si>
    <t># 40C+ days 10 years after</t>
  </si>
  <si>
    <t># of rain days 10 years before</t>
  </si>
  <si>
    <t># of rain days 10 years after</t>
  </si>
  <si>
    <t>*</t>
  </si>
  <si>
    <t>Change in rain days</t>
  </si>
  <si>
    <t>Change in 40C+ days</t>
  </si>
  <si>
    <t>Adelaide 23090</t>
  </si>
  <si>
    <t>INSTALL Temperature Probe - Dry Bulb (Type Rosemount S/N - NONE) Surface Observations</t>
  </si>
  <si>
    <t>Albany 9999</t>
  </si>
  <si>
    <t>INSTALL Temperature Probe - Dry Bulb (Type Rosemount ST2401 S/N - 10263/1) Surface Observations</t>
  </si>
  <si>
    <t>Alice Springs 15590</t>
  </si>
  <si>
    <t>INSTALL Temperature Probe - Dry Bulb (Type Unknown S/N - 0016) Surface Observations</t>
  </si>
  <si>
    <t>Amberley 40004</t>
  </si>
  <si>
    <t>INSTALL Temperature Probe - Dry Bulb (Type Rosemount S/N - 199) Surface Observations</t>
  </si>
  <si>
    <t>Bathurst 63291</t>
  </si>
  <si>
    <t>-</t>
  </si>
  <si>
    <t>Birdsville 38026</t>
  </si>
  <si>
    <t>INSTALL Temperature Probe - Dry Bulb (Type Rosemount S/N - 0473) Surface Observations</t>
  </si>
  <si>
    <t>Bourke 48245</t>
  </si>
  <si>
    <t>INSTALL Temperature Probe - Dry Bulb (Type Rosemount S/N - 0402) Surface Observations</t>
  </si>
  <si>
    <t>Bridgetown 9617</t>
  </si>
  <si>
    <t>INSTALL Temperature Probe - Dry Bulb (Type Rosemount S/N - 0232) Surface Observations</t>
  </si>
  <si>
    <t>Brisbane 40842</t>
  </si>
  <si>
    <t>INSTALL Temperature Probe - Dry Bulb (Type Rosemount S/N - Unknown) Surface Observations</t>
  </si>
  <si>
    <t>* 1990-94 rain with 40214, 40216</t>
  </si>
  <si>
    <t>Broome 3003</t>
  </si>
  <si>
    <t>Bundaberg 39128</t>
  </si>
  <si>
    <t>INSTALL Temperature Probe - Dry Bulb (Type Rosemount S/N - 0258) Surface Observations</t>
  </si>
  <si>
    <t>Burketown 29077</t>
  </si>
  <si>
    <t>INSTALL Temperature Probe - Dry Bulb (Type Rosemount S/N - 0566) Surface Observations</t>
  </si>
  <si>
    <t>Butlers Gorge 96003</t>
  </si>
  <si>
    <t>INSTALL Temperature Probe - Dry Bulb (Type Temp Control TCBMP01 S/N - 10215) Surface Observations</t>
  </si>
  <si>
    <t>* Rain 96003, 96069, 95018</t>
  </si>
  <si>
    <t>Cabramurra 72161</t>
  </si>
  <si>
    <t>INSTALL Temperature Probe - Dry Bulb (Type Rosemount S/N - 0083) Surface Observations</t>
  </si>
  <si>
    <t>* 1994-96 rain from Cabramurra 72091</t>
  </si>
  <si>
    <t>Cairns 31011</t>
  </si>
  <si>
    <t>INSTALL Temperature Probe - Dry Bulb (Type Rosemount S/N - 204) Surface Observations</t>
  </si>
  <si>
    <t>Camooweal 37010</t>
  </si>
  <si>
    <t>INSTALL Temperature Probe - Dry Bulb (Type Rosemount S/N - 0249) Surface Observations</t>
  </si>
  <si>
    <t>Canberra 70351</t>
  </si>
  <si>
    <t>INSTALL Temperature Probe - Dry Bulb (Type Temp Control TCBMP01 S/N - 10175) Surface Observations</t>
  </si>
  <si>
    <t>* 2006-07 rain from Canberra 70014</t>
  </si>
  <si>
    <t>Cape Borda 22823</t>
  </si>
  <si>
    <t>INSTALL Temperature Probe - Dry Bulb (Type Rosemount ST2401 S/N - 0635) Surface Observations</t>
  </si>
  <si>
    <t>* 2000-01 rain from Cape Borda 22801</t>
  </si>
  <si>
    <t>Cape Bruny 94198</t>
  </si>
  <si>
    <t>INSTALL Temperature Probe - Dry Bulb (Type Rosemount S/N - 259) Surface Observations</t>
  </si>
  <si>
    <t>* 1995-96 rain from Cape Bruny 94010</t>
  </si>
  <si>
    <t>Cape Leeuwin 9518</t>
  </si>
  <si>
    <t>Cape Moreton 40043</t>
  </si>
  <si>
    <t>Cape Otway 90015</t>
  </si>
  <si>
    <t>INSTALL Temperature Probe - Dry Bulb (Type Unknown S/N - NONE) Surface Observations</t>
  </si>
  <si>
    <t>Carnarvon 6011</t>
  </si>
  <si>
    <t>Ceduna 18012</t>
  </si>
  <si>
    <t>Charleville 44021</t>
  </si>
  <si>
    <t>INSTALL Temperature Probe - Dry Bulb (Type Unknown S/N - Unknown) Surface Observations</t>
  </si>
  <si>
    <t>Cobar 48027</t>
  </si>
  <si>
    <t>INSTALL Temperature Probe - Dry Bulb (Type Rosemount S/N - 0235) Surface Observations</t>
  </si>
  <si>
    <t>Coffs Harbour 59151</t>
  </si>
  <si>
    <t>INSTALL Temperature Probe - Dry Bulb (Type WIKA TR40 S/N - 119005-33) Surface Observations</t>
  </si>
  <si>
    <t>* 2011-12 rain from Coffs 59040</t>
  </si>
  <si>
    <t>Cunderdin 10286</t>
  </si>
  <si>
    <t>INSTALL Temperature Probe - Dry Bulb (Type Rosemount ST2401 S/N - 0176) Surface Observations</t>
  </si>
  <si>
    <t>* 1994-95 rain from Cunderdin 10035</t>
  </si>
  <si>
    <t>Dalwallinu 8297</t>
  </si>
  <si>
    <t>INSTALL Temperature Probe - Dry Bulb (Type Rosemount ST2401 S/N - 299) Surface Observations</t>
  </si>
  <si>
    <t>* 1995-96 rain from Dalwallinu 8039</t>
  </si>
  <si>
    <t>Darwin 14015</t>
  </si>
  <si>
    <t>INSTALL Temperature Probe - Dry Bulb (Type Rosemount S/N - 0242) Surface Observations</t>
  </si>
  <si>
    <t>Deniliquin 74258</t>
  </si>
  <si>
    <t>INSTALL Temperature Probe - Dry Bulb (Type Rosemount S/N - 203) Surface Observations</t>
  </si>
  <si>
    <t>Dubbo 65070</t>
  </si>
  <si>
    <t>* 1990-94 rain from Dubbo 65012</t>
  </si>
  <si>
    <t>Eddystone 92045</t>
  </si>
  <si>
    <t>Esperance 9789</t>
  </si>
  <si>
    <t>Eucla 11003</t>
  </si>
  <si>
    <t>INSTALL Temperature Probe - Dry Bulb (Type Rosemount S/N - 0485) Surface Observations</t>
  </si>
  <si>
    <t>Forrest 11052</t>
  </si>
  <si>
    <t>* 1991-95 rain from 11004, 11052</t>
  </si>
  <si>
    <t>Gabo Island 84016</t>
  </si>
  <si>
    <t>INSTALL Temperature Probe - Dry Bulb (Type Temp Control TCBMP01 S/N - 10203) Surface Observations</t>
  </si>
  <si>
    <t>Gayndah 39066</t>
  </si>
  <si>
    <t>INSTALL Temperature Probe - Dry Bulb (Type Rosemount S/N - 0577) Surface Observations</t>
  </si>
  <si>
    <t>Georgetown 30124</t>
  </si>
  <si>
    <t>INSTALL Temperature Probe - Dry Bulb (Type Rosemount ST2401 S/N - 784) Surface Observations</t>
  </si>
  <si>
    <t>Geraldton 8315</t>
  </si>
  <si>
    <t>INSTALL Temperature Probe - Dry Bulb (Type Rosemount ST2401 S/N - 10266/1) Surface Observations</t>
  </si>
  <si>
    <t>Giles 13017</t>
  </si>
  <si>
    <t>Grove 94220</t>
  </si>
  <si>
    <t>INSTALL Temperature Probe - Dry Bulb (Type Rosemount S/N - 0606) Surface Observations</t>
  </si>
  <si>
    <t>* 2002-03 rain from Grove 94069</t>
  </si>
  <si>
    <t>Halls Creek 2079</t>
  </si>
  <si>
    <t>INSTALL Temperature Probe - Dry Bulb (Type WIKA TR40 S/N - 113069-24) Surface Observations</t>
  </si>
  <si>
    <t>Hobart 94029</t>
  </si>
  <si>
    <t>INSTALL Temperature Probe - Dry Bulb (Type Rosemount S/N - 07478) Surface Observations</t>
  </si>
  <si>
    <t>Horn Island 27058</t>
  </si>
  <si>
    <t>INSTALL Temperature Probe - Dry Bulb (Type Rosemount S/N - 0326) Surface Observations</t>
  </si>
  <si>
    <t>* 1992-99 rain from 27027, 27058</t>
  </si>
  <si>
    <t>Inverell 56018</t>
  </si>
  <si>
    <t>INSTALL Temperature Probe - Dry Bulb (Type Rosemount S/N - 0589) Surface Observations</t>
  </si>
  <si>
    <t>* Not ACORN</t>
  </si>
  <si>
    <t>Kalgoorlie 12038</t>
  </si>
  <si>
    <t>Kalumburu 1019</t>
  </si>
  <si>
    <t>INSTALL Temperature Probe - Dry Bulb (Type Rosemount S/N - 0321) Surface Observations</t>
  </si>
  <si>
    <t>* 1990-94 rain from 1021, 1019</t>
  </si>
  <si>
    <t>Katanning 10916</t>
  </si>
  <si>
    <t>INSTALL Temperature Probe - Dry Bulb (Type Rosemount S/N - 377) Surface Observations</t>
  </si>
  <si>
    <t>Launceston 91311</t>
  </si>
  <si>
    <t>INSTALL Temperature Probe - Dry Bulb (Type Rosemount ST2401 S/N - 0777) Surface Observations</t>
  </si>
  <si>
    <t>* Rain from 91237, 91311</t>
  </si>
  <si>
    <t>Laverton 87031</t>
  </si>
  <si>
    <t>INSTALL Temperature Probe - Dry Bulb (Type Rosemount S/N - 8830) Surface Observations</t>
  </si>
  <si>
    <t>Learmonth 5007</t>
  </si>
  <si>
    <t>Longreach 36031</t>
  </si>
  <si>
    <t>INSTALL Temperature Probe - Dry Bulb (Type Rosemount S/N - 0165) Surface Observations</t>
  </si>
  <si>
    <t>Low Head 91293</t>
  </si>
  <si>
    <t>INSTALL Temperature Probe - Dry Bulb (Type Rosemount S/N - 0288) Surface Observations</t>
  </si>
  <si>
    <t>Mackay 33119</t>
  </si>
  <si>
    <t>INSTALL Temperature Probe - Dry Bulb (Type Rosemount S/N - 0094) Surface Observations</t>
  </si>
  <si>
    <t>Marble Bar 4106</t>
  </si>
  <si>
    <t>INSTALL Temperature Probe - Dry Bulb (Type Rosemount S/N - 483) Surface Observations</t>
  </si>
  <si>
    <t>Marree 17126</t>
  </si>
  <si>
    <t>INSTALL Temperature Probe - Dry Bulb (Type Rosemount S/N - 0412) Surface Observations</t>
  </si>
  <si>
    <t>Meekatharra 7045</t>
  </si>
  <si>
    <t>INSTALL Temperature Probe - Dry Bulb (Type Rosemount S/N - 411) Surface Observations</t>
  </si>
  <si>
    <t>Melbourne 86338</t>
  </si>
  <si>
    <t>INSTALL Temperature Probe - Dry Bulb (Type Unknown S/N - 119005-34) Surface Observations</t>
  </si>
  <si>
    <t>Mildura 76031</t>
  </si>
  <si>
    <t>Miles 42112</t>
  </si>
  <si>
    <t>INSTALL Temperature Probe - Dry Bulb (Type Rosemount ST2401 S/N - 0075) Surface Observations</t>
  </si>
  <si>
    <t>Morawa 8296</t>
  </si>
  <si>
    <t>INSTALL Temperature Probe - Dry Bulb (Type Rosemount S/N - 86) Surface Observations</t>
  </si>
  <si>
    <t>Moree 53115</t>
  </si>
  <si>
    <t>INSTALL Temperature Probe - Dry Bulb (Type Rosemount S/N - 0017) Surface Observations</t>
  </si>
  <si>
    <t>Mt Gambier 26021</t>
  </si>
  <si>
    <t>Nhill 78015</t>
  </si>
  <si>
    <t>INSTALL Temperature Probe - Dry Bulb (Type Rosemount S/N - 0790) Surface Observations</t>
  </si>
  <si>
    <t>* 2001-05 rain from 78031, 78015</t>
  </si>
  <si>
    <t>Normanton 29063</t>
  </si>
  <si>
    <t>INSTALL Temperature Probe - Dry Bulb (Type Rosemount ST2401 S/N - 0578) Surface Observations</t>
  </si>
  <si>
    <t>Nowra 68072</t>
  </si>
  <si>
    <t>INSTALL Temperature Probe - Dry Bulb (Type Rosemount S/N - 0548) Surface Observations</t>
  </si>
  <si>
    <t>* 1998-99 rain from Nowra 68048</t>
  </si>
  <si>
    <t>Nuriootpa 23373</t>
  </si>
  <si>
    <t>INSTALL Temperature Probe - Dry Bulb (Type Rosemount ST2401 S/N - 0163) Surface Observations</t>
  </si>
  <si>
    <t>* 1994-95 rain from Nuriootpa 23321</t>
  </si>
  <si>
    <t>Oodnadatta 17043</t>
  </si>
  <si>
    <t>Orbost 84145</t>
  </si>
  <si>
    <t>INSTALL Temperature Probe - Dry Bulb (Type Rosemount ST2401 S/N - 0569) Surface Observations</t>
  </si>
  <si>
    <t>* 1998-99 rain from Orbost 84030</t>
  </si>
  <si>
    <t>Perth 9021</t>
  </si>
  <si>
    <t>INSTALL Temperature Probe - Dry Bulb (Type Rosemount S/N - 304) Surface Observations</t>
  </si>
  <si>
    <t>Pt Perpendicular 68151</t>
  </si>
  <si>
    <t>INSTALL Temperature Probe - Dry Bulb (Type Rosemount S/N - 458) Surface Observations</t>
  </si>
  <si>
    <t>* 1999-03 rain from 68034, 68151</t>
  </si>
  <si>
    <t>Port Hedland 4032</t>
  </si>
  <si>
    <t>Port Lincoln 18192</t>
  </si>
  <si>
    <t>Port Macquarie 60139</t>
  </si>
  <si>
    <t>Rabbit Flat 15666</t>
  </si>
  <si>
    <t>INSTALL Temperature Probe - Dry Bulb (Type Rosemount S/N - 0020) Surface Observations</t>
  </si>
  <si>
    <t>* 1995-96 rain from Rabbit Flat 15548</t>
  </si>
  <si>
    <t>Richmond Qld 30161</t>
  </si>
  <si>
    <t>INSTALL Temperature Probe - Dry Bulb (Type Rosemount S/N - 0200) Surface Observations</t>
  </si>
  <si>
    <t>Richmond NSW 67105</t>
  </si>
  <si>
    <t>* 1991-95 rain from 67021,67105</t>
  </si>
  <si>
    <t>Rockhampton 39083</t>
  </si>
  <si>
    <t>INSTALL Temperature Probe - Dry Bulb (Type Rosemount S/N - 0216) Surface Observations</t>
  </si>
  <si>
    <t>Rutherglen 82039</t>
  </si>
  <si>
    <t>INSTALL Temperature Probe - Dry Bulb (Type Rosemount S/N - 308) Surface Observations</t>
  </si>
  <si>
    <t>Sale 85072</t>
  </si>
  <si>
    <t>INSTALL Temperature Probe - Dry Bulb (Type Rosemount S/N - 0141) Surface Observations</t>
  </si>
  <si>
    <t>Scone 61363</t>
  </si>
  <si>
    <t>* 1986-90 rain from 61069, 61363</t>
  </si>
  <si>
    <t>Snowtown 21133</t>
  </si>
  <si>
    <t>INSTALL Temperature Probe - Dry Bulb (Type Rosemount ST2401 S/N - 0340) Surface Observations</t>
  </si>
  <si>
    <t>St George 43109</t>
  </si>
  <si>
    <t>INSTALL Temperature Probe - Dry Bulb (Type Rosemount ST2401 S/N - 0194) Surface Observations</t>
  </si>
  <si>
    <t>Sydney 66062</t>
  </si>
  <si>
    <t>Tarcoola 16098</t>
  </si>
  <si>
    <t>INSTALL Temperature Probe - Dry Bulb (Type Rosemount ST2401 S/N - 0222) Surface Observations</t>
  </si>
  <si>
    <t>Tennant Creek 15135</t>
  </si>
  <si>
    <t>Thargomindah 45025</t>
  </si>
  <si>
    <t>INSTALL Temperature Probe - Dry Bulb (Type Rosemount ST2401 S/N - 0451) Surface Observations</t>
  </si>
  <si>
    <t>Tibooburra 46126</t>
  </si>
  <si>
    <t>INSTALL Temperature Probe - Dry Bulb (Type Rosemount S/N - 0167) Surface Observations</t>
  </si>
  <si>
    <t>Townsville 32040</t>
  </si>
  <si>
    <t>Victoria River Downs 14825</t>
  </si>
  <si>
    <t>INSTALL Temperature Probe - Dry Bulb (Type Rosemount S/N - 0253) Surface Observations</t>
  </si>
  <si>
    <t>Wagga Wagga 72150</t>
  </si>
  <si>
    <t>Walgett 52088</t>
  </si>
  <si>
    <t>INSTALL Temperature Probe - Dry Bulb (Type Rosemount S/N - 0202) Surface Observations</t>
  </si>
  <si>
    <t>Wandering 10917</t>
  </si>
  <si>
    <t>INSTALL Temperature Probe - Dry Bulb (Type Rosemount S/N - 400) Surface Observations</t>
  </si>
  <si>
    <t>Weipa 27045</t>
  </si>
  <si>
    <t>INSTALL Temperature Probe - Dry Bulb (Type Rosemount ST2401 S/N - 0330) Surface Observations</t>
  </si>
  <si>
    <t>* 1990-92 rain from Weipa 27042</t>
  </si>
  <si>
    <t>Wilcannia 46012</t>
  </si>
  <si>
    <t>INSTALL Temperature Probe - Dry Bulb (Type Rosemount S/N - 0113) Surface Observations</t>
  </si>
  <si>
    <t>* 1998-99 rain from Wilcannia 46043</t>
  </si>
  <si>
    <t>Williamtown 61078</t>
  </si>
  <si>
    <t>INSTALL Temperature Probe - Dry Bulb (Type Rosemount S/N - 0456) Surface Observations</t>
  </si>
  <si>
    <t>Wilsons Prom 85096</t>
  </si>
  <si>
    <t>INSTALL Temperature Probe - Dry Bulb (Type Rosemount S/N - 587) Surface Observations</t>
  </si>
  <si>
    <t>Woomera 16001</t>
  </si>
  <si>
    <t>Wyalong 50017</t>
  </si>
  <si>
    <t>INSTALL Temperature Probe - Dry Bulb (Type Rosemount S/N - 0397) Surface Observations</t>
  </si>
  <si>
    <t>* 1997-98 rain from Wyalong 73054</t>
  </si>
  <si>
    <t>Yamba 58012</t>
  </si>
  <si>
    <t>INSTALL Temperature Probe - Dry Bulb (Type Temp Control TCBMP01 S/N - 10224) Surface Observations</t>
  </si>
  <si>
    <t>Averages</t>
  </si>
  <si>
    <t>82 temperature probes</t>
  </si>
  <si>
    <t>72 Rosemount temperature probes</t>
  </si>
  <si>
    <t>Averages &gt; -9.62</t>
  </si>
  <si>
    <t>10 non-Rosemount temperature probes</t>
  </si>
  <si>
    <t>Averages &lt; -9.62</t>
  </si>
  <si>
    <t>2 Temp Control temperature probes</t>
  </si>
  <si>
    <t>Above shows an average -2.00 rainfall</t>
  </si>
  <si>
    <t>1 WIKA temperature probes</t>
  </si>
  <si>
    <t>days in the 10 years after vs before probe</t>
  </si>
  <si>
    <t>1980s (2 stations)</t>
  </si>
  <si>
    <t>installation. The second column shows that</t>
  </si>
  <si>
    <t>1990s (59 stations)</t>
  </si>
  <si>
    <t>stations with more than a -2.00 increase in</t>
  </si>
  <si>
    <t>2000s (17 stations)</t>
  </si>
  <si>
    <t xml:space="preserve"> rainfall days had an average -4.88 fewer</t>
  </si>
  <si>
    <t>2010s (4 stations)</t>
  </si>
  <si>
    <t>40C+ days, while stations with less than a</t>
  </si>
  <si>
    <t>First 10 years &lt; average 83 days (55 stations)</t>
  </si>
  <si>
    <t>-2.00 change, or a decrease, had an</t>
  </si>
  <si>
    <t>First 10 years &gt; average 83 days (27 stations)</t>
  </si>
  <si>
    <t>averaged +10.95 more days of 40C+.</t>
  </si>
  <si>
    <t>Note : probe changes in recent years might not be counted over 10 years but however many years available. If a station probe change is in 2015, for example, the two</t>
  </si>
  <si>
    <t>years before and two years after to 2017 are counted, with corresponding years for rainfall days. Stations with no 40C+ days are not averaged.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</si>
</sst>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/yy"/>
  </numFmts>
  <fonts count="10">
    <font>
      <sz val="10"/>
      <color indexed="8"/>
      <name val="Helvetica"/>
    </font>
    <font>
      <sz val="12"/>
      <color indexed="8"/>
      <name val="Helvetica"/>
    </font>
    <font>
      <b val="1"/>
      <sz val="14"/>
      <color indexed="9"/>
      <name val="Helvetica"/>
    </font>
    <font>
      <b val="1"/>
      <sz val="12"/>
      <color indexed="8"/>
      <name val="Helvetica"/>
    </font>
    <font>
      <b val="1"/>
      <sz val="11"/>
      <color indexed="8"/>
      <name val="Helvetica"/>
    </font>
    <font>
      <b val="1"/>
      <sz val="10"/>
      <color indexed="8"/>
      <name val="Helvetica"/>
    </font>
    <font>
      <sz val="9"/>
      <color indexed="8"/>
      <name val="Helvetica"/>
    </font>
    <font>
      <sz val="12"/>
      <color indexed="8"/>
      <name val="Times"/>
    </font>
    <font>
      <sz val="11"/>
      <color indexed="8"/>
      <name val="Helvetica"/>
    </font>
    <font>
      <i val="1"/>
      <sz val="11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</fills>
  <borders count="49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2"/>
      </right>
      <top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medium"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>
        <color indexed="8"/>
      </right>
      <top style="thin">
        <color indexed="11"/>
      </top>
      <bottom style="medium">
        <color indexed="8"/>
      </bottom>
      <diagonal/>
    </border>
    <border>
      <left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0" borderId="5" applyNumberFormat="1" applyFont="1" applyFill="0" applyBorder="1" applyAlignment="1" applyProtection="0">
      <alignment horizontal="center" vertical="center" wrapText="1"/>
    </xf>
    <xf numFmtId="59" fontId="1" borderId="6" applyNumberFormat="1" applyFont="1" applyFill="0" applyBorder="1" applyAlignment="1" applyProtection="0">
      <alignment horizontal="center" vertical="center" wrapText="1"/>
    </xf>
    <xf numFmtId="0" fontId="1" borderId="6" applyNumberFormat="1" applyFont="1" applyFill="0" applyBorder="1" applyAlignment="1" applyProtection="0">
      <alignment horizontal="center" vertical="center" wrapText="1"/>
    </xf>
    <xf numFmtId="0" fontId="6" borderId="7" applyNumberFormat="1" applyFont="1" applyFill="0" applyBorder="1" applyAlignment="1" applyProtection="0">
      <alignment horizontal="center" vertical="center" wrapText="1"/>
    </xf>
    <xf numFmtId="0" fontId="1" borderId="8" applyNumberFormat="1" applyFont="1" applyFill="0" applyBorder="1" applyAlignment="1" applyProtection="0">
      <alignment horizontal="center" vertical="center" wrapText="1"/>
    </xf>
    <xf numFmtId="1" fontId="1" borderId="7" applyNumberFormat="1" applyFont="1" applyFill="0" applyBorder="1" applyAlignment="1" applyProtection="0">
      <alignment horizontal="center" vertical="center" wrapText="1"/>
    </xf>
    <xf numFmtId="49" fontId="4" fillId="3" borderId="9" applyNumberFormat="1" applyFont="1" applyFill="1" applyBorder="1" applyAlignment="1" applyProtection="0">
      <alignment horizontal="center" vertical="center" wrapText="1"/>
    </xf>
    <xf numFmtId="49" fontId="0" borderId="10" applyNumberFormat="1" applyFont="1" applyFill="0" applyBorder="1" applyAlignment="1" applyProtection="0">
      <alignment horizontal="center" vertical="center" wrapText="1"/>
    </xf>
    <xf numFmtId="59" fontId="1" borderId="11" applyNumberFormat="1" applyFont="1" applyFill="0" applyBorder="1" applyAlignment="1" applyProtection="0">
      <alignment horizontal="center" vertical="center" wrapText="1"/>
    </xf>
    <xf numFmtId="0" fontId="1" borderId="11" applyNumberFormat="1" applyFont="1" applyFill="0" applyBorder="1" applyAlignment="1" applyProtection="0">
      <alignment horizontal="center" vertical="center" wrapText="1"/>
    </xf>
    <xf numFmtId="0" fontId="6" borderId="12" applyNumberFormat="1" applyFont="1" applyFill="0" applyBorder="1" applyAlignment="1" applyProtection="0">
      <alignment horizontal="center" vertical="center" wrapText="1"/>
    </xf>
    <xf numFmtId="0" fontId="1" borderId="13" applyNumberFormat="1" applyFont="1" applyFill="0" applyBorder="1" applyAlignment="1" applyProtection="0">
      <alignment horizontal="center" vertical="center" wrapText="1"/>
    </xf>
    <xf numFmtId="1" fontId="1" borderId="12" applyNumberFormat="1" applyFont="1" applyFill="0" applyBorder="1" applyAlignment="1" applyProtection="0">
      <alignment horizontal="center" vertical="center" wrapText="1"/>
    </xf>
    <xf numFmtId="49" fontId="1" borderId="11" applyNumberFormat="1" applyFont="1" applyFill="0" applyBorder="1" applyAlignment="1" applyProtection="0">
      <alignment horizontal="center" vertical="center" wrapText="1"/>
    </xf>
    <xf numFmtId="0" fontId="1" borderId="13" applyNumberFormat="0" applyFont="1" applyFill="0" applyBorder="1" applyAlignment="1" applyProtection="0">
      <alignment horizontal="center" vertical="center" wrapText="1"/>
    </xf>
    <xf numFmtId="49" fontId="6" borderId="12" applyNumberFormat="1" applyFont="1" applyFill="0" applyBorder="1" applyAlignment="1" applyProtection="0">
      <alignment horizontal="center" vertical="center" wrapText="1"/>
    </xf>
    <xf numFmtId="0" fontId="6" borderId="12" applyNumberFormat="0" applyFont="1" applyFill="0" applyBorder="1" applyAlignment="1" applyProtection="0">
      <alignment horizontal="center" vertical="center" wrapText="1"/>
    </xf>
    <xf numFmtId="0" fontId="7" borderId="12" applyNumberFormat="0" applyFont="1" applyFill="0" applyBorder="1" applyAlignment="1" applyProtection="0">
      <alignment vertical="center" wrapText="1"/>
    </xf>
    <xf numFmtId="0" fontId="1" borderId="12" applyNumberFormat="0" applyFont="1" applyFill="0" applyBorder="1" applyAlignment="1" applyProtection="0">
      <alignment horizontal="center" vertical="center" wrapText="1"/>
    </xf>
    <xf numFmtId="2" fontId="7" borderId="12" applyNumberFormat="1" applyFont="1" applyFill="0" applyBorder="1" applyAlignment="1" applyProtection="0">
      <alignment vertical="center" wrapText="1"/>
    </xf>
    <xf numFmtId="49" fontId="4" fillId="3" borderId="14" applyNumberFormat="1" applyFont="1" applyFill="1" applyBorder="1" applyAlignment="1" applyProtection="0">
      <alignment horizontal="center" vertical="center" wrapText="1"/>
    </xf>
    <xf numFmtId="49" fontId="0" borderId="15" applyNumberFormat="1" applyFont="1" applyFill="0" applyBorder="1" applyAlignment="1" applyProtection="0">
      <alignment horizontal="center" vertical="center" wrapText="1"/>
    </xf>
    <xf numFmtId="59" fontId="1" borderId="16" applyNumberFormat="1" applyFont="1" applyFill="0" applyBorder="1" applyAlignment="1" applyProtection="0">
      <alignment horizontal="center" vertical="center" wrapText="1"/>
    </xf>
    <xf numFmtId="0" fontId="1" borderId="16" applyNumberFormat="1" applyFont="1" applyFill="0" applyBorder="1" applyAlignment="1" applyProtection="0">
      <alignment horizontal="center" vertical="center" wrapText="1"/>
    </xf>
    <xf numFmtId="0" fontId="6" borderId="17" applyNumberFormat="1" applyFont="1" applyFill="0" applyBorder="1" applyAlignment="1" applyProtection="0">
      <alignment horizontal="center" vertical="center" wrapText="1"/>
    </xf>
    <xf numFmtId="0" fontId="1" borderId="18" applyNumberFormat="1" applyFont="1" applyFill="0" applyBorder="1" applyAlignment="1" applyProtection="0">
      <alignment horizontal="center" vertical="center" wrapText="1"/>
    </xf>
    <xf numFmtId="1" fontId="1" borderId="17" applyNumberFormat="1" applyFont="1" applyFill="0" applyBorder="1" applyAlignment="1" applyProtection="0">
      <alignment horizontal="center" vertical="center" wrapText="1"/>
    </xf>
    <xf numFmtId="0" fontId="4" fillId="4" borderId="19" applyNumberFormat="1" applyFont="1" applyFill="1" applyBorder="1" applyAlignment="1" applyProtection="0">
      <alignment horizontal="center" vertical="center" wrapText="1"/>
    </xf>
    <xf numFmtId="0" fontId="8" fillId="4" borderId="20" applyNumberFormat="1" applyFont="1" applyFill="1" applyBorder="1" applyAlignment="1" applyProtection="0">
      <alignment horizontal="center" vertical="center" wrapText="1"/>
    </xf>
    <xf numFmtId="0" fontId="1" fillId="4" borderId="20" applyNumberFormat="0" applyFont="1" applyFill="1" applyBorder="1" applyAlignment="1" applyProtection="0">
      <alignment horizontal="center" vertical="center" wrapText="1"/>
    </xf>
    <xf numFmtId="0" fontId="1" fillId="4" borderId="20" applyNumberFormat="1" applyFont="1" applyFill="1" applyBorder="1" applyAlignment="1" applyProtection="0">
      <alignment horizontal="center" vertical="center" wrapText="1"/>
    </xf>
    <xf numFmtId="0" fontId="1" fillId="4" borderId="21" applyNumberFormat="1" applyFont="1" applyFill="1" applyBorder="1" applyAlignment="1" applyProtection="0">
      <alignment horizontal="center" vertical="center" wrapText="1"/>
    </xf>
    <xf numFmtId="0" fontId="1" fillId="4" borderId="19" applyNumberFormat="1" applyFont="1" applyFill="1" applyBorder="1" applyAlignment="1" applyProtection="0">
      <alignment horizontal="center" vertical="center" wrapText="1"/>
    </xf>
    <xf numFmtId="49" fontId="4" fillId="3" borderId="22" applyNumberFormat="1" applyFont="1" applyFill="1" applyBorder="1" applyAlignment="1" applyProtection="0">
      <alignment horizontal="center" vertical="center" wrapText="1"/>
    </xf>
    <xf numFmtId="49" fontId="4" fillId="3" borderId="23" applyNumberFormat="1" applyFont="1" applyFill="1" applyBorder="1" applyAlignment="1" applyProtection="0">
      <alignment horizontal="center" vertical="center" wrapText="1"/>
    </xf>
    <xf numFmtId="59" fontId="1" borderId="24" applyNumberFormat="1" applyFont="1" applyFill="0" applyBorder="1" applyAlignment="1" applyProtection="0">
      <alignment horizontal="center" vertical="center" wrapText="1"/>
    </xf>
    <xf numFmtId="2" fontId="1" borderId="24" applyNumberFormat="1" applyFont="1" applyFill="0" applyBorder="1" applyAlignment="1" applyProtection="0">
      <alignment horizontal="center" vertical="center" wrapText="1"/>
    </xf>
    <xf numFmtId="2" fontId="1" borderId="25" applyNumberFormat="1" applyFont="1" applyFill="0" applyBorder="1" applyAlignment="1" applyProtection="0">
      <alignment horizontal="center" vertical="center" wrapText="1"/>
    </xf>
    <xf numFmtId="49" fontId="4" borderId="26" applyNumberFormat="1" applyFont="1" applyFill="0" applyBorder="1" applyAlignment="1" applyProtection="0">
      <alignment horizontal="center" vertical="center" wrapText="1"/>
    </xf>
    <xf numFmtId="2" fontId="1" borderId="27" applyNumberFormat="1" applyFont="1" applyFill="0" applyBorder="1" applyAlignment="1" applyProtection="0">
      <alignment horizontal="center" vertical="center" wrapText="1"/>
    </xf>
    <xf numFmtId="0" fontId="3" fillId="3" borderId="9" applyNumberFormat="1" applyFont="1" applyFill="1" applyBorder="1" applyAlignment="1" applyProtection="0">
      <alignment horizontal="center" vertical="center" wrapText="1"/>
    </xf>
    <xf numFmtId="49" fontId="4" fillId="3" borderId="10" applyNumberFormat="1" applyFont="1" applyFill="1" applyBorder="1" applyAlignment="1" applyProtection="0">
      <alignment horizontal="center" vertical="center" wrapText="1"/>
    </xf>
    <xf numFmtId="2" fontId="1" borderId="11" applyNumberFormat="1" applyFont="1" applyFill="0" applyBorder="1" applyAlignment="1" applyProtection="0">
      <alignment horizontal="center" vertical="center" wrapText="1"/>
    </xf>
    <xf numFmtId="2" fontId="1" borderId="12" applyNumberFormat="1" applyFont="1" applyFill="0" applyBorder="1" applyAlignment="1" applyProtection="0">
      <alignment horizontal="center" vertical="center" wrapText="1"/>
    </xf>
    <xf numFmtId="49" fontId="4" borderId="28" applyNumberFormat="1" applyFont="1" applyFill="0" applyBorder="1" applyAlignment="1" applyProtection="0">
      <alignment horizontal="center" vertical="center" wrapText="1"/>
    </xf>
    <xf numFmtId="2" fontId="1" borderId="13" applyNumberFormat="1" applyFont="1" applyFill="0" applyBorder="1" applyAlignment="1" applyProtection="0">
      <alignment horizontal="center" vertical="center" wrapText="1"/>
    </xf>
    <xf numFmtId="49" fontId="4" borderId="29" applyNumberFormat="1" applyFont="1" applyFill="0" applyBorder="1" applyAlignment="1" applyProtection="0">
      <alignment horizontal="center" vertical="center" wrapText="1"/>
    </xf>
    <xf numFmtId="2" fontId="1" borderId="30" applyNumberFormat="1" applyFont="1" applyFill="0" applyBorder="1" applyAlignment="1" applyProtection="0">
      <alignment horizontal="center" vertical="center" wrapText="1"/>
    </xf>
    <xf numFmtId="2" fontId="1" borderId="31" applyNumberFormat="1" applyFont="1" applyFill="0" applyBorder="1" applyAlignment="1" applyProtection="0">
      <alignment horizontal="center" vertical="center" wrapText="1"/>
    </xf>
    <xf numFmtId="49" fontId="6" borderId="32" applyNumberFormat="1" applyFont="1" applyFill="0" applyBorder="1" applyAlignment="1" applyProtection="0">
      <alignment horizontal="left" vertical="center"/>
    </xf>
    <xf numFmtId="0" fontId="1" borderId="33" applyNumberFormat="1" applyFont="1" applyFill="0" applyBorder="1" applyAlignment="1" applyProtection="0">
      <alignment horizontal="center" vertical="center" wrapText="1"/>
    </xf>
    <xf numFmtId="0" fontId="1" borderId="34" applyNumberFormat="1" applyFont="1" applyFill="0" applyBorder="1" applyAlignment="1" applyProtection="0">
      <alignment horizontal="center" vertical="center" wrapText="1"/>
    </xf>
    <xf numFmtId="49" fontId="6" borderId="28" applyNumberFormat="1" applyFont="1" applyFill="0" applyBorder="1" applyAlignment="1" applyProtection="0">
      <alignment horizontal="left" vertical="center"/>
    </xf>
    <xf numFmtId="0" fontId="1" borderId="12" applyNumberFormat="1" applyFont="1" applyFill="0" applyBorder="1" applyAlignment="1" applyProtection="0">
      <alignment horizontal="center" vertical="center" wrapText="1"/>
    </xf>
    <xf numFmtId="0" fontId="3" fillId="3" borderId="9" applyNumberFormat="0" applyFont="1" applyFill="1" applyBorder="1" applyAlignment="1" applyProtection="0">
      <alignment horizontal="center" vertical="center" wrapText="1"/>
    </xf>
    <xf numFmtId="0" fontId="3" fillId="3" borderId="35" applyNumberFormat="0" applyFont="1" applyFill="1" applyBorder="1" applyAlignment="1" applyProtection="0">
      <alignment horizontal="center" vertical="center" wrapText="1"/>
    </xf>
    <xf numFmtId="49" fontId="4" fillId="3" borderId="36" applyNumberFormat="1" applyFont="1" applyFill="1" applyBorder="1" applyAlignment="1" applyProtection="0">
      <alignment horizontal="center" vertical="center" wrapText="1"/>
    </xf>
    <xf numFmtId="59" fontId="1" borderId="37" applyNumberFormat="1" applyFont="1" applyFill="0" applyBorder="1" applyAlignment="1" applyProtection="0">
      <alignment horizontal="center" vertical="center" wrapText="1"/>
    </xf>
    <xf numFmtId="2" fontId="1" borderId="37" applyNumberFormat="1" applyFont="1" applyFill="0" applyBorder="1" applyAlignment="1" applyProtection="0">
      <alignment horizontal="center" vertical="center" wrapText="1"/>
    </xf>
    <xf numFmtId="49" fontId="6" borderId="30" applyNumberFormat="1" applyFont="1" applyFill="0" applyBorder="1" applyAlignment="1" applyProtection="0">
      <alignment horizontal="left" vertical="top"/>
    </xf>
    <xf numFmtId="0" fontId="1" borderId="38" applyNumberFormat="0" applyFont="1" applyFill="0" applyBorder="1" applyAlignment="1" applyProtection="0">
      <alignment horizontal="center" vertical="center" wrapText="1"/>
    </xf>
    <xf numFmtId="0" fontId="1" borderId="39" applyNumberFormat="0" applyFont="1" applyFill="0" applyBorder="1" applyAlignment="1" applyProtection="0">
      <alignment horizontal="center" vertical="center" wrapText="1"/>
    </xf>
    <xf numFmtId="49" fontId="2" fillId="2" borderId="40" applyNumberFormat="1" applyFont="1" applyFill="1" applyBorder="1" applyAlignment="1" applyProtection="0">
      <alignment horizontal="center" vertical="center" wrapText="1"/>
    </xf>
    <xf numFmtId="49" fontId="3" fillId="2" borderId="41" applyNumberFormat="1" applyFont="1" applyFill="1" applyBorder="1" applyAlignment="1" applyProtection="0">
      <alignment horizontal="center" vertical="center" wrapText="1"/>
    </xf>
    <xf numFmtId="49" fontId="4" fillId="2" borderId="42" applyNumberFormat="1" applyFont="1" applyFill="1" applyBorder="1" applyAlignment="1" applyProtection="0">
      <alignment horizontal="center" vertical="center" wrapText="1"/>
    </xf>
    <xf numFmtId="49" fontId="5" fillId="2" borderId="42" applyNumberFormat="1" applyFont="1" applyFill="1" applyBorder="1" applyAlignment="1" applyProtection="0">
      <alignment horizontal="center" vertical="center" wrapText="1"/>
    </xf>
    <xf numFmtId="49" fontId="3" fillId="2" borderId="43" applyNumberFormat="1" applyFont="1" applyFill="1" applyBorder="1" applyAlignment="1" applyProtection="0">
      <alignment horizontal="center" vertical="center" wrapText="1"/>
    </xf>
    <xf numFmtId="49" fontId="5" fillId="2" borderId="44" applyNumberFormat="1" applyFont="1" applyFill="1" applyBorder="1" applyAlignment="1" applyProtection="0">
      <alignment horizontal="center" vertical="center" wrapText="1"/>
    </xf>
    <xf numFmtId="49" fontId="5" fillId="2" borderId="43" applyNumberFormat="1" applyFont="1" applyFill="1" applyBorder="1" applyAlignment="1" applyProtection="0">
      <alignment horizontal="center" vertical="center" wrapText="1"/>
    </xf>
    <xf numFmtId="49" fontId="9" borderId="45" applyNumberFormat="1" applyFont="1" applyFill="0" applyBorder="1" applyAlignment="1" applyProtection="0">
      <alignment horizontal="left" vertical="bottom"/>
    </xf>
    <xf numFmtId="49" fontId="3" borderId="46" applyNumberFormat="1" applyFont="1" applyFill="0" applyBorder="1" applyAlignment="1" applyProtection="0">
      <alignment horizontal="center" vertical="center" wrapText="1"/>
    </xf>
    <xf numFmtId="49" fontId="4" borderId="46" applyNumberFormat="1" applyFont="1" applyFill="0" applyBorder="1" applyAlignment="1" applyProtection="0">
      <alignment horizontal="center" vertical="center" wrapText="1"/>
    </xf>
    <xf numFmtId="49" fontId="5" borderId="46" applyNumberFormat="1" applyFont="1" applyFill="0" applyBorder="1" applyAlignment="1" applyProtection="0">
      <alignment horizontal="center" vertical="center" wrapText="1"/>
    </xf>
    <xf numFmtId="49" fontId="5" borderId="47" applyNumberFormat="1" applyFont="1" applyFill="0" applyBorder="1" applyAlignment="1" applyProtection="0">
      <alignment horizontal="center" vertical="center" wrapText="1"/>
    </xf>
    <xf numFmtId="49" fontId="9" borderId="19" applyNumberFormat="1" applyFont="1" applyFill="0" applyBorder="1" applyAlignment="1" applyProtection="0">
      <alignment horizontal="left" vertical="top"/>
    </xf>
    <xf numFmtId="49" fontId="3" borderId="20" applyNumberFormat="1" applyFont="1" applyFill="0" applyBorder="1" applyAlignment="1" applyProtection="0">
      <alignment horizontal="center" vertical="center" wrapText="1"/>
    </xf>
    <xf numFmtId="49" fontId="4" borderId="20" applyNumberFormat="1" applyFont="1" applyFill="0" applyBorder="1" applyAlignment="1" applyProtection="0">
      <alignment horizontal="center" vertical="center" wrapText="1"/>
    </xf>
    <xf numFmtId="49" fontId="5" borderId="20" applyNumberFormat="1" applyFont="1" applyFill="0" applyBorder="1" applyAlignment="1" applyProtection="0">
      <alignment horizontal="center" vertical="center" wrapText="1"/>
    </xf>
    <xf numFmtId="49" fontId="5" borderId="21" applyNumberFormat="1" applyFont="1" applyFill="0" applyBorder="1" applyAlignment="1" applyProtection="0">
      <alignment horizontal="center" vertical="center" wrapText="1"/>
    </xf>
    <xf numFmtId="0" fontId="3" fillId="4" borderId="19" applyNumberFormat="1" applyFont="1" applyFill="1" applyBorder="1" applyAlignment="1" applyProtection="0">
      <alignment horizontal="center" vertical="center" wrapText="1"/>
    </xf>
    <xf numFmtId="0" fontId="1" fillId="4" borderId="48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1915"/>
      <rgbColor rgb="ffbdc0bf"/>
      <rgbColor rgb="ffa5a5a5"/>
      <rgbColor rgb="ff3f3f3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1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1" customWidth="1"/>
    <col min="2" max="2" width="44.5" style="1" customWidth="1"/>
    <col min="3" max="3" width="8.67188" style="1" customWidth="1"/>
    <col min="4" max="4" width="7.85156" style="1" customWidth="1"/>
    <col min="5" max="5" width="7.85156" style="1" customWidth="1"/>
    <col min="6" max="6" width="8.35156" style="1" customWidth="1"/>
    <col min="7" max="7" width="8.35156" style="1" customWidth="1"/>
    <col min="8" max="8" width="16.6719" style="1" customWidth="1"/>
    <col min="9" max="9" width="7.67188" style="1" customWidth="1"/>
    <col min="10" max="10" width="7.67188" style="1" customWidth="1"/>
    <col min="11" max="256" width="16.3516" style="1" customWidth="1"/>
  </cols>
  <sheetData>
    <row r="1" ht="63.55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  <c r="F1" t="s" s="5">
        <v>5</v>
      </c>
      <c r="G1" t="s" s="5">
        <v>6</v>
      </c>
      <c r="H1" t="s" s="6">
        <v>7</v>
      </c>
      <c r="I1" t="s" s="7">
        <v>8</v>
      </c>
      <c r="J1" t="s" s="8">
        <v>9</v>
      </c>
    </row>
    <row r="2" ht="32.55" customHeight="1">
      <c r="A2" t="s" s="9">
        <v>10</v>
      </c>
      <c r="B2" t="s" s="10">
        <v>11</v>
      </c>
      <c r="C2" s="11">
        <v>32441</v>
      </c>
      <c r="D2" s="12">
        <v>27</v>
      </c>
      <c r="E2" s="12">
        <v>20</v>
      </c>
      <c r="F2" s="12">
        <v>1217</v>
      </c>
      <c r="G2" s="12">
        <v>1162</v>
      </c>
      <c r="H2" s="13"/>
      <c r="I2" s="14">
        <f>G2-F2</f>
        <v>-55</v>
      </c>
      <c r="J2" s="15">
        <f>E2-D2</f>
        <v>-7</v>
      </c>
    </row>
    <row r="3" ht="32.35" customHeight="1">
      <c r="A3" t="s" s="16">
        <v>12</v>
      </c>
      <c r="B3" t="s" s="17">
        <v>13</v>
      </c>
      <c r="C3" s="18">
        <v>39366</v>
      </c>
      <c r="D3" s="19">
        <v>4</v>
      </c>
      <c r="E3" s="19">
        <v>2</v>
      </c>
      <c r="F3" s="19">
        <v>1081</v>
      </c>
      <c r="G3" s="19">
        <v>954</v>
      </c>
      <c r="H3" s="20"/>
      <c r="I3" s="21">
        <f>G3-F3</f>
        <v>-127</v>
      </c>
      <c r="J3" s="22">
        <f>E3-D3</f>
        <v>-2</v>
      </c>
    </row>
    <row r="4" ht="32.35" customHeight="1">
      <c r="A4" t="s" s="16">
        <v>14</v>
      </c>
      <c r="B4" t="s" s="17">
        <v>15</v>
      </c>
      <c r="C4" s="18">
        <v>31856</v>
      </c>
      <c r="D4" s="19">
        <v>188</v>
      </c>
      <c r="E4" s="19">
        <v>172</v>
      </c>
      <c r="F4" s="19">
        <v>268</v>
      </c>
      <c r="G4" s="19">
        <v>506</v>
      </c>
      <c r="H4" s="20"/>
      <c r="I4" s="21">
        <f>G4-F4</f>
        <v>238</v>
      </c>
      <c r="J4" s="22">
        <f>E4-D4</f>
        <v>-16</v>
      </c>
    </row>
    <row r="5" ht="32.35" customHeight="1">
      <c r="A5" t="s" s="16">
        <v>16</v>
      </c>
      <c r="B5" t="s" s="17">
        <v>17</v>
      </c>
      <c r="C5" s="18">
        <v>34152</v>
      </c>
      <c r="D5" s="19">
        <v>8</v>
      </c>
      <c r="E5" s="19">
        <v>13</v>
      </c>
      <c r="F5" s="19">
        <v>1014</v>
      </c>
      <c r="G5" s="19">
        <v>878</v>
      </c>
      <c r="H5" s="20"/>
      <c r="I5" s="21">
        <f>G5-F5</f>
        <v>-136</v>
      </c>
      <c r="J5" s="22">
        <f>E5-D5</f>
        <v>5</v>
      </c>
    </row>
    <row r="6" ht="32.35" customHeight="1">
      <c r="A6" t="s" s="16">
        <v>18</v>
      </c>
      <c r="B6" t="s" s="17">
        <v>11</v>
      </c>
      <c r="C6" s="18">
        <v>30986</v>
      </c>
      <c r="D6" t="s" s="23">
        <v>19</v>
      </c>
      <c r="E6" t="s" s="23">
        <v>19</v>
      </c>
      <c r="F6" s="19">
        <v>1188</v>
      </c>
      <c r="G6" s="19">
        <v>1083</v>
      </c>
      <c r="H6" s="20"/>
      <c r="I6" s="24"/>
      <c r="J6" s="22"/>
    </row>
    <row r="7" ht="32.35" customHeight="1">
      <c r="A7" t="s" s="16">
        <v>20</v>
      </c>
      <c r="B7" t="s" s="17">
        <v>21</v>
      </c>
      <c r="C7" s="18">
        <v>35242</v>
      </c>
      <c r="D7" s="19">
        <v>417</v>
      </c>
      <c r="E7" s="19">
        <v>545</v>
      </c>
      <c r="F7" s="19">
        <v>303</v>
      </c>
      <c r="G7" s="19">
        <v>296</v>
      </c>
      <c r="H7" s="20"/>
      <c r="I7" s="21">
        <f>G7-F7</f>
        <v>-7</v>
      </c>
      <c r="J7" s="22">
        <f>E7-D7</f>
        <v>128</v>
      </c>
    </row>
    <row r="8" ht="32.35" customHeight="1">
      <c r="A8" t="s" s="16">
        <v>22</v>
      </c>
      <c r="B8" t="s" s="17">
        <v>23</v>
      </c>
      <c r="C8" s="18">
        <v>34670</v>
      </c>
      <c r="D8" s="19">
        <v>121</v>
      </c>
      <c r="E8" s="19">
        <v>208</v>
      </c>
      <c r="F8" s="19">
        <v>579</v>
      </c>
      <c r="G8" s="19">
        <v>530</v>
      </c>
      <c r="H8" s="20"/>
      <c r="I8" s="21">
        <f>G8-F8</f>
        <v>-49</v>
      </c>
      <c r="J8" s="22">
        <f>E8-D8</f>
        <v>87</v>
      </c>
    </row>
    <row r="9" ht="32.35" customHeight="1">
      <c r="A9" t="s" s="16">
        <v>24</v>
      </c>
      <c r="B9" t="s" s="17">
        <v>25</v>
      </c>
      <c r="C9" s="18">
        <v>34388</v>
      </c>
      <c r="D9" s="19">
        <v>11</v>
      </c>
      <c r="E9" s="19">
        <v>9</v>
      </c>
      <c r="F9" s="19">
        <v>1529</v>
      </c>
      <c r="G9" s="19">
        <v>1624</v>
      </c>
      <c r="H9" s="20"/>
      <c r="I9" s="21">
        <f>G9-F9</f>
        <v>95</v>
      </c>
      <c r="J9" s="22">
        <f>E9-D9</f>
        <v>-2</v>
      </c>
    </row>
    <row r="10" ht="32.35" customHeight="1">
      <c r="A10" t="s" s="16">
        <v>26</v>
      </c>
      <c r="B10" t="s" s="17">
        <v>27</v>
      </c>
      <c r="C10" s="18">
        <v>32486</v>
      </c>
      <c r="D10" t="s" s="23">
        <v>19</v>
      </c>
      <c r="E10" t="s" s="23">
        <v>19</v>
      </c>
      <c r="F10" s="19">
        <v>1220</v>
      </c>
      <c r="G10" s="19">
        <v>1048</v>
      </c>
      <c r="H10" t="s" s="25">
        <v>28</v>
      </c>
      <c r="I10" s="24"/>
      <c r="J10" s="22"/>
    </row>
    <row r="11" ht="32.35" customHeight="1">
      <c r="A11" t="s" s="16">
        <v>29</v>
      </c>
      <c r="B11" t="s" s="17">
        <v>11</v>
      </c>
      <c r="C11" s="18">
        <v>33445</v>
      </c>
      <c r="D11" s="19">
        <v>45</v>
      </c>
      <c r="E11" s="19">
        <v>34</v>
      </c>
      <c r="F11" s="19">
        <v>455</v>
      </c>
      <c r="G11" s="19">
        <v>579</v>
      </c>
      <c r="H11" s="20"/>
      <c r="I11" s="21">
        <f>G11-F11</f>
        <v>124</v>
      </c>
      <c r="J11" s="22">
        <f>E11-D11</f>
        <v>-11</v>
      </c>
    </row>
    <row r="12" ht="32.35" customHeight="1">
      <c r="A12" t="s" s="16">
        <v>30</v>
      </c>
      <c r="B12" t="s" s="17">
        <v>31</v>
      </c>
      <c r="C12" s="18">
        <v>34321</v>
      </c>
      <c r="D12" t="s" s="23">
        <v>19</v>
      </c>
      <c r="E12" t="s" s="23">
        <v>19</v>
      </c>
      <c r="F12" s="19">
        <v>1029</v>
      </c>
      <c r="G12" s="19">
        <v>1062</v>
      </c>
      <c r="H12" s="20"/>
      <c r="I12" s="24"/>
      <c r="J12" s="22"/>
    </row>
    <row r="13" ht="32.35" customHeight="1">
      <c r="A13" t="s" s="16">
        <v>32</v>
      </c>
      <c r="B13" t="s" s="17">
        <v>33</v>
      </c>
      <c r="C13" s="18">
        <v>35712</v>
      </c>
      <c r="D13" s="19">
        <v>21</v>
      </c>
      <c r="E13" s="19">
        <v>64</v>
      </c>
      <c r="F13" s="19">
        <v>582</v>
      </c>
      <c r="G13" s="19">
        <v>637</v>
      </c>
      <c r="H13" s="20"/>
      <c r="I13" s="21">
        <f>G13-F13</f>
        <v>55</v>
      </c>
      <c r="J13" s="22">
        <f>E13-D13</f>
        <v>43</v>
      </c>
    </row>
    <row r="14" ht="32.35" customHeight="1">
      <c r="A14" t="s" s="16">
        <v>34</v>
      </c>
      <c r="B14" t="s" s="17">
        <v>35</v>
      </c>
      <c r="C14" s="18">
        <v>38126</v>
      </c>
      <c r="D14" t="s" s="23">
        <v>19</v>
      </c>
      <c r="E14" t="s" s="23">
        <v>19</v>
      </c>
      <c r="F14" s="19">
        <v>2117</v>
      </c>
      <c r="G14" s="19">
        <v>2437</v>
      </c>
      <c r="H14" t="s" s="25">
        <v>36</v>
      </c>
      <c r="I14" s="24"/>
      <c r="J14" s="22"/>
    </row>
    <row r="15" ht="32.35" customHeight="1">
      <c r="A15" t="s" s="16">
        <v>37</v>
      </c>
      <c r="B15" t="s" s="17">
        <v>38</v>
      </c>
      <c r="C15" s="18">
        <v>33947</v>
      </c>
      <c r="D15" t="s" s="23">
        <v>19</v>
      </c>
      <c r="E15" t="s" s="23">
        <v>19</v>
      </c>
      <c r="F15" s="19">
        <v>1567</v>
      </c>
      <c r="G15" s="19">
        <v>1157</v>
      </c>
      <c r="H15" t="s" s="25">
        <v>39</v>
      </c>
      <c r="I15" s="24"/>
      <c r="J15" s="22"/>
    </row>
    <row r="16" ht="32.35" customHeight="1">
      <c r="A16" t="s" s="16">
        <v>40</v>
      </c>
      <c r="B16" t="s" s="17">
        <v>41</v>
      </c>
      <c r="C16" s="18">
        <v>32484</v>
      </c>
      <c r="D16" s="19">
        <v>0</v>
      </c>
      <c r="E16" s="19">
        <v>2</v>
      </c>
      <c r="F16" s="19">
        <v>1448</v>
      </c>
      <c r="G16" s="19">
        <v>1566</v>
      </c>
      <c r="H16" s="20"/>
      <c r="I16" s="21">
        <f>G16-F16</f>
        <v>118</v>
      </c>
      <c r="J16" s="22">
        <f>E16-D16</f>
        <v>2</v>
      </c>
    </row>
    <row r="17" ht="32.35" customHeight="1">
      <c r="A17" t="s" s="16">
        <v>42</v>
      </c>
      <c r="B17" t="s" s="17">
        <v>43</v>
      </c>
      <c r="C17" s="18">
        <v>34283</v>
      </c>
      <c r="D17" s="19">
        <v>425</v>
      </c>
      <c r="E17" s="19">
        <v>366</v>
      </c>
      <c r="F17" s="19">
        <v>422</v>
      </c>
      <c r="G17" s="19">
        <v>488</v>
      </c>
      <c r="H17" s="20"/>
      <c r="I17" s="21">
        <f>G17-F17</f>
        <v>66</v>
      </c>
      <c r="J17" s="22">
        <f>E17-D17</f>
        <v>-59</v>
      </c>
    </row>
    <row r="18" ht="32.35" customHeight="1">
      <c r="A18" t="s" s="16">
        <v>44</v>
      </c>
      <c r="B18" t="s" s="17">
        <v>45</v>
      </c>
      <c r="C18" s="18">
        <v>38238</v>
      </c>
      <c r="D18" s="19">
        <v>5</v>
      </c>
      <c r="E18" s="19">
        <v>10</v>
      </c>
      <c r="F18" s="19">
        <v>1006</v>
      </c>
      <c r="G18" s="19">
        <v>1053</v>
      </c>
      <c r="H18" t="s" s="25">
        <v>46</v>
      </c>
      <c r="I18" s="21">
        <f>G18-F18</f>
        <v>47</v>
      </c>
      <c r="J18" s="22">
        <f>E18-D18</f>
        <v>5</v>
      </c>
    </row>
    <row r="19" ht="32.35" customHeight="1">
      <c r="A19" t="s" s="16">
        <v>47</v>
      </c>
      <c r="B19" t="s" s="17">
        <v>48</v>
      </c>
      <c r="C19" s="18">
        <v>35990</v>
      </c>
      <c r="D19" s="19">
        <v>0</v>
      </c>
      <c r="E19" s="19">
        <v>1</v>
      </c>
      <c r="F19" s="19">
        <v>1556</v>
      </c>
      <c r="G19" s="19">
        <v>1503</v>
      </c>
      <c r="H19" t="s" s="25">
        <v>49</v>
      </c>
      <c r="I19" s="21">
        <f>G19-F19</f>
        <v>-53</v>
      </c>
      <c r="J19" s="22">
        <f>E19-D19</f>
        <v>1</v>
      </c>
    </row>
    <row r="20" ht="32.35" customHeight="1">
      <c r="A20" t="s" s="16">
        <v>50</v>
      </c>
      <c r="B20" t="s" s="17">
        <v>51</v>
      </c>
      <c r="C20" s="18">
        <v>34104</v>
      </c>
      <c r="D20" t="s" s="23">
        <v>19</v>
      </c>
      <c r="E20" t="s" s="23">
        <v>19</v>
      </c>
      <c r="F20" s="19">
        <v>2123</v>
      </c>
      <c r="G20" s="19">
        <v>1964</v>
      </c>
      <c r="H20" t="s" s="25">
        <v>52</v>
      </c>
      <c r="I20" s="24"/>
      <c r="J20" s="22"/>
    </row>
    <row r="21" ht="32.35" customHeight="1">
      <c r="A21" t="s" s="16">
        <v>53</v>
      </c>
      <c r="B21" t="s" s="17">
        <v>11</v>
      </c>
      <c r="C21" s="18">
        <v>32541</v>
      </c>
      <c r="D21" t="s" s="23">
        <v>19</v>
      </c>
      <c r="E21" t="s" s="23">
        <v>19</v>
      </c>
      <c r="F21" s="19">
        <v>1782</v>
      </c>
      <c r="G21" s="19">
        <v>1601</v>
      </c>
      <c r="H21" s="20"/>
      <c r="I21" s="24"/>
      <c r="J21" s="22"/>
    </row>
    <row r="22" ht="32.35" customHeight="1">
      <c r="A22" t="s" s="16">
        <v>54</v>
      </c>
      <c r="B22" t="s" s="17">
        <v>11</v>
      </c>
      <c r="C22" s="18">
        <v>33452</v>
      </c>
      <c r="D22" t="s" s="23">
        <v>19</v>
      </c>
      <c r="E22" t="s" s="23">
        <v>19</v>
      </c>
      <c r="F22" s="19">
        <v>1624</v>
      </c>
      <c r="G22" s="19">
        <v>1278</v>
      </c>
      <c r="H22" s="20"/>
      <c r="I22" s="24"/>
      <c r="J22" s="22"/>
    </row>
    <row r="23" ht="32.35" customHeight="1">
      <c r="A23" t="s" s="16">
        <v>55</v>
      </c>
      <c r="B23" t="s" s="17">
        <v>56</v>
      </c>
      <c r="C23" s="18">
        <v>32977</v>
      </c>
      <c r="D23" s="19">
        <v>1</v>
      </c>
      <c r="E23" s="19">
        <v>2</v>
      </c>
      <c r="F23" s="19">
        <v>1987</v>
      </c>
      <c r="G23" s="19">
        <v>1864</v>
      </c>
      <c r="H23" s="20"/>
      <c r="I23" s="21">
        <f>G23-F23</f>
        <v>-123</v>
      </c>
      <c r="J23" s="22">
        <f>E23-D23</f>
        <v>1</v>
      </c>
    </row>
    <row r="24" ht="32.35" customHeight="1">
      <c r="A24" t="s" s="16">
        <v>57</v>
      </c>
      <c r="B24" t="s" s="17">
        <v>11</v>
      </c>
      <c r="C24" s="18">
        <v>31706</v>
      </c>
      <c r="D24" s="19">
        <v>74</v>
      </c>
      <c r="E24" s="19">
        <v>59</v>
      </c>
      <c r="F24" s="19">
        <v>385</v>
      </c>
      <c r="G24" s="19">
        <v>462</v>
      </c>
      <c r="H24" s="20"/>
      <c r="I24" s="21">
        <f>G24-F24</f>
        <v>77</v>
      </c>
      <c r="J24" s="22">
        <f>E24-D24</f>
        <v>-15</v>
      </c>
    </row>
    <row r="25" ht="32.35" customHeight="1">
      <c r="A25" t="s" s="16">
        <v>58</v>
      </c>
      <c r="B25" t="s" s="17">
        <v>11</v>
      </c>
      <c r="C25" s="18">
        <v>31593</v>
      </c>
      <c r="D25" s="19">
        <v>99</v>
      </c>
      <c r="E25" s="19">
        <v>85</v>
      </c>
      <c r="F25" s="19">
        <v>984</v>
      </c>
      <c r="G25" s="19">
        <v>872</v>
      </c>
      <c r="H25" s="20"/>
      <c r="I25" s="21">
        <f>G25-F25</f>
        <v>-112</v>
      </c>
      <c r="J25" s="22">
        <f>E25-D25</f>
        <v>-14</v>
      </c>
    </row>
    <row r="26" ht="32.35" customHeight="1">
      <c r="A26" t="s" s="16">
        <v>59</v>
      </c>
      <c r="B26" t="s" s="17">
        <v>60</v>
      </c>
      <c r="C26" s="18">
        <v>31646</v>
      </c>
      <c r="D26" s="19">
        <v>72</v>
      </c>
      <c r="E26" s="19">
        <v>46</v>
      </c>
      <c r="F26" s="19">
        <v>605</v>
      </c>
      <c r="G26" s="19">
        <v>601</v>
      </c>
      <c r="H26" s="20"/>
      <c r="I26" s="21">
        <f>G26-F26</f>
        <v>-4</v>
      </c>
      <c r="J26" s="22">
        <f>E26-D26</f>
        <v>-26</v>
      </c>
    </row>
    <row r="27" ht="32.35" customHeight="1">
      <c r="A27" t="s" s="16">
        <v>61</v>
      </c>
      <c r="B27" t="s" s="17">
        <v>62</v>
      </c>
      <c r="C27" s="18">
        <v>34089</v>
      </c>
      <c r="D27" s="19">
        <v>54</v>
      </c>
      <c r="E27" s="19">
        <v>110</v>
      </c>
      <c r="F27" s="19">
        <v>690</v>
      </c>
      <c r="G27" s="19">
        <v>698</v>
      </c>
      <c r="H27" s="20"/>
      <c r="I27" s="21">
        <f>G27-F27</f>
        <v>8</v>
      </c>
      <c r="J27" s="22">
        <f>E27-D27</f>
        <v>56</v>
      </c>
    </row>
    <row r="28" ht="32.35" customHeight="1">
      <c r="A28" t="s" s="16">
        <v>63</v>
      </c>
      <c r="B28" t="s" s="17">
        <v>64</v>
      </c>
      <c r="C28" s="18">
        <v>40025</v>
      </c>
      <c r="D28" t="s" s="23">
        <v>19</v>
      </c>
      <c r="E28" t="s" s="23">
        <v>19</v>
      </c>
      <c r="F28" s="19">
        <v>899</v>
      </c>
      <c r="G28" s="19">
        <v>845</v>
      </c>
      <c r="H28" t="s" s="25">
        <v>65</v>
      </c>
      <c r="I28" s="24"/>
      <c r="J28" s="22"/>
    </row>
    <row r="29" ht="32.35" customHeight="1">
      <c r="A29" t="s" s="16">
        <v>66</v>
      </c>
      <c r="B29" t="s" s="17">
        <v>67</v>
      </c>
      <c r="C29" s="18">
        <v>33835</v>
      </c>
      <c r="D29" s="19">
        <v>93</v>
      </c>
      <c r="E29" s="19">
        <v>78</v>
      </c>
      <c r="F29" s="19">
        <v>825</v>
      </c>
      <c r="G29" s="19">
        <v>911</v>
      </c>
      <c r="H29" t="s" s="25">
        <v>68</v>
      </c>
      <c r="I29" s="21">
        <f>G29-F29</f>
        <v>86</v>
      </c>
      <c r="J29" s="22">
        <f>E29-D29</f>
        <v>-15</v>
      </c>
    </row>
    <row r="30" ht="32.35" customHeight="1">
      <c r="A30" t="s" s="16">
        <v>69</v>
      </c>
      <c r="B30" t="s" s="17">
        <v>70</v>
      </c>
      <c r="C30" s="18">
        <v>34081</v>
      </c>
      <c r="D30" s="19">
        <v>108</v>
      </c>
      <c r="E30" s="19">
        <v>104</v>
      </c>
      <c r="F30" s="19">
        <v>814</v>
      </c>
      <c r="G30" s="19">
        <v>832</v>
      </c>
      <c r="H30" t="s" s="25">
        <v>71</v>
      </c>
      <c r="I30" s="21">
        <f>G30-F30</f>
        <v>18</v>
      </c>
      <c r="J30" s="22">
        <f>E30-D30</f>
        <v>-4</v>
      </c>
    </row>
    <row r="31" ht="32.35" customHeight="1">
      <c r="A31" t="s" s="16">
        <v>72</v>
      </c>
      <c r="B31" t="s" s="17">
        <v>73</v>
      </c>
      <c r="C31" s="18">
        <v>34343</v>
      </c>
      <c r="D31" t="s" s="23">
        <v>19</v>
      </c>
      <c r="E31" t="s" s="23">
        <v>19</v>
      </c>
      <c r="F31" s="19">
        <v>1125</v>
      </c>
      <c r="G31" s="19">
        <v>1227</v>
      </c>
      <c r="H31" s="20"/>
      <c r="I31" s="24"/>
      <c r="J31" s="22"/>
    </row>
    <row r="32" ht="32.35" customHeight="1">
      <c r="A32" t="s" s="16">
        <v>74</v>
      </c>
      <c r="B32" t="s" s="17">
        <v>75</v>
      </c>
      <c r="C32" s="18">
        <v>34111</v>
      </c>
      <c r="D32" s="19">
        <v>32</v>
      </c>
      <c r="E32" s="19">
        <v>65</v>
      </c>
      <c r="F32" s="19">
        <v>903</v>
      </c>
      <c r="G32" s="19">
        <v>908</v>
      </c>
      <c r="H32" s="20"/>
      <c r="I32" s="21">
        <f>G32-F32</f>
        <v>5</v>
      </c>
      <c r="J32" s="22">
        <f>E32-D32</f>
        <v>33</v>
      </c>
    </row>
    <row r="33" ht="32.35" customHeight="1">
      <c r="A33" t="s" s="16">
        <v>76</v>
      </c>
      <c r="B33" t="s" s="17">
        <v>11</v>
      </c>
      <c r="C33" s="18">
        <v>32494</v>
      </c>
      <c r="D33" s="19">
        <v>26</v>
      </c>
      <c r="E33" s="19">
        <v>19</v>
      </c>
      <c r="F33" s="19">
        <v>882</v>
      </c>
      <c r="G33" s="19">
        <v>741</v>
      </c>
      <c r="H33" t="s" s="25">
        <v>77</v>
      </c>
      <c r="I33" s="21">
        <f>G33-F33</f>
        <v>-141</v>
      </c>
      <c r="J33" s="22">
        <f>E33-D33</f>
        <v>-7</v>
      </c>
    </row>
    <row r="34" ht="32.35" customHeight="1">
      <c r="A34" t="s" s="16">
        <v>78</v>
      </c>
      <c r="B34" t="s" s="17">
        <v>60</v>
      </c>
      <c r="C34" s="18">
        <v>32659</v>
      </c>
      <c r="D34" t="s" s="23">
        <v>19</v>
      </c>
      <c r="E34" t="s" s="23">
        <v>19</v>
      </c>
      <c r="F34" s="19">
        <v>1572</v>
      </c>
      <c r="G34" s="19">
        <v>1334</v>
      </c>
      <c r="H34" s="20"/>
      <c r="I34" s="24"/>
      <c r="J34" s="22"/>
    </row>
    <row r="35" ht="32.35" customHeight="1">
      <c r="A35" t="s" s="16">
        <v>79</v>
      </c>
      <c r="B35" t="s" s="17">
        <v>11</v>
      </c>
      <c r="C35" s="18">
        <v>33047</v>
      </c>
      <c r="D35" s="19">
        <v>26</v>
      </c>
      <c r="E35" s="19">
        <v>21</v>
      </c>
      <c r="F35" s="19">
        <v>1409</v>
      </c>
      <c r="G35" s="19">
        <v>1340</v>
      </c>
      <c r="H35" s="20"/>
      <c r="I35" s="21">
        <f>G35-F35</f>
        <v>-69</v>
      </c>
      <c r="J35" s="22">
        <f>E35-D35</f>
        <v>-5</v>
      </c>
    </row>
    <row r="36" ht="32.35" customHeight="1">
      <c r="A36" t="s" s="16">
        <v>80</v>
      </c>
      <c r="B36" t="s" s="17">
        <v>81</v>
      </c>
      <c r="C36" s="18">
        <v>34895</v>
      </c>
      <c r="D36" s="19">
        <v>73</v>
      </c>
      <c r="E36" s="19">
        <v>69</v>
      </c>
      <c r="F36" s="19">
        <v>1141</v>
      </c>
      <c r="G36" s="19">
        <v>1044</v>
      </c>
      <c r="H36" s="20"/>
      <c r="I36" s="21">
        <f>G36-F36</f>
        <v>-97</v>
      </c>
      <c r="J36" s="22">
        <f>E36-D36</f>
        <v>-4</v>
      </c>
    </row>
    <row r="37" ht="32.35" customHeight="1">
      <c r="A37" t="s" s="16">
        <v>82</v>
      </c>
      <c r="B37" t="s" s="17">
        <v>11</v>
      </c>
      <c r="C37" s="18">
        <v>32581</v>
      </c>
      <c r="D37" s="19">
        <v>112</v>
      </c>
      <c r="E37" s="19">
        <v>116</v>
      </c>
      <c r="F37" s="19">
        <v>661</v>
      </c>
      <c r="G37" s="19">
        <v>619</v>
      </c>
      <c r="H37" t="s" s="25">
        <v>83</v>
      </c>
      <c r="I37" s="21">
        <f>G37-F37</f>
        <v>-42</v>
      </c>
      <c r="J37" s="22">
        <f>E37-D37</f>
        <v>4</v>
      </c>
    </row>
    <row r="38" ht="32.35" customHeight="1">
      <c r="A38" t="s" s="16">
        <v>84</v>
      </c>
      <c r="B38" t="s" s="17">
        <v>85</v>
      </c>
      <c r="C38" s="18">
        <v>37849</v>
      </c>
      <c r="D38" t="s" s="23">
        <v>19</v>
      </c>
      <c r="E38" t="s" s="23">
        <v>19</v>
      </c>
      <c r="F38" s="19">
        <v>1408</v>
      </c>
      <c r="G38" s="19">
        <v>1454</v>
      </c>
      <c r="H38" s="20"/>
      <c r="I38" s="24"/>
      <c r="J38" s="22"/>
    </row>
    <row r="39" ht="32.35" customHeight="1">
      <c r="A39" t="s" s="16">
        <v>86</v>
      </c>
      <c r="B39" t="s" s="17">
        <v>87</v>
      </c>
      <c r="C39" s="18">
        <v>36183</v>
      </c>
      <c r="D39" s="19">
        <v>16</v>
      </c>
      <c r="E39" s="19">
        <v>11</v>
      </c>
      <c r="F39" s="19">
        <v>738</v>
      </c>
      <c r="G39" s="19">
        <v>905</v>
      </c>
      <c r="H39" s="20"/>
      <c r="I39" s="21">
        <f>G39-F39</f>
        <v>167</v>
      </c>
      <c r="J39" s="22">
        <f>E39-D39</f>
        <v>-5</v>
      </c>
    </row>
    <row r="40" ht="32.35" customHeight="1">
      <c r="A40" t="s" s="16">
        <v>88</v>
      </c>
      <c r="B40" t="s" s="17">
        <v>89</v>
      </c>
      <c r="C40" s="18">
        <v>36676</v>
      </c>
      <c r="D40" s="19">
        <v>108</v>
      </c>
      <c r="E40" s="19">
        <v>35</v>
      </c>
      <c r="F40" s="19">
        <v>610</v>
      </c>
      <c r="G40" s="19">
        <v>715</v>
      </c>
      <c r="H40" s="20"/>
      <c r="I40" s="21">
        <f>G40-F40</f>
        <v>105</v>
      </c>
      <c r="J40" s="22">
        <f>E40-D40</f>
        <v>-73</v>
      </c>
    </row>
    <row r="41" ht="32.35" customHeight="1">
      <c r="A41" t="s" s="16">
        <v>90</v>
      </c>
      <c r="B41" t="s" s="17">
        <v>91</v>
      </c>
      <c r="C41" s="18">
        <v>39273</v>
      </c>
      <c r="D41" s="19">
        <v>50</v>
      </c>
      <c r="E41" s="19">
        <v>69</v>
      </c>
      <c r="F41" s="19">
        <v>473</v>
      </c>
      <c r="G41" s="19">
        <v>491</v>
      </c>
      <c r="H41" s="20"/>
      <c r="I41" s="21">
        <f>G41-F41</f>
        <v>18</v>
      </c>
      <c r="J41" s="22">
        <f>E41-D41</f>
        <v>19</v>
      </c>
    </row>
    <row r="42" ht="32.35" customHeight="1">
      <c r="A42" t="s" s="16">
        <v>92</v>
      </c>
      <c r="B42" t="s" s="17">
        <v>11</v>
      </c>
      <c r="C42" s="18">
        <v>32294</v>
      </c>
      <c r="D42" s="19">
        <v>221</v>
      </c>
      <c r="E42" s="19">
        <v>152</v>
      </c>
      <c r="F42" s="19">
        <v>417</v>
      </c>
      <c r="G42" s="19">
        <v>582</v>
      </c>
      <c r="H42" s="20"/>
      <c r="I42" s="21">
        <f>G42-F42</f>
        <v>165</v>
      </c>
      <c r="J42" s="22">
        <f>E42-D42</f>
        <v>-69</v>
      </c>
    </row>
    <row r="43" ht="32.35" customHeight="1">
      <c r="A43" t="s" s="16">
        <v>93</v>
      </c>
      <c r="B43" t="s" s="17">
        <v>94</v>
      </c>
      <c r="C43" s="18">
        <v>36687</v>
      </c>
      <c r="D43" s="19">
        <v>0</v>
      </c>
      <c r="E43" s="19">
        <v>1</v>
      </c>
      <c r="F43" s="19">
        <v>1654</v>
      </c>
      <c r="G43" s="19">
        <v>1900</v>
      </c>
      <c r="H43" t="s" s="25">
        <v>95</v>
      </c>
      <c r="I43" s="21">
        <f>G43-F43</f>
        <v>246</v>
      </c>
      <c r="J43" s="22">
        <f>E43-D43</f>
        <v>1</v>
      </c>
    </row>
    <row r="44" ht="32.35" customHeight="1">
      <c r="A44" t="s" s="16">
        <v>96</v>
      </c>
      <c r="B44" t="s" s="17">
        <v>97</v>
      </c>
      <c r="C44" s="18">
        <v>40761</v>
      </c>
      <c r="D44" s="19">
        <v>54</v>
      </c>
      <c r="E44" s="19">
        <v>54</v>
      </c>
      <c r="F44" s="19">
        <v>143</v>
      </c>
      <c r="G44" s="19">
        <v>109</v>
      </c>
      <c r="H44" s="20"/>
      <c r="I44" s="21">
        <f>G44-F44</f>
        <v>-34</v>
      </c>
      <c r="J44" s="22">
        <f>E44-D44</f>
        <v>0</v>
      </c>
    </row>
    <row r="45" ht="32.35" customHeight="1">
      <c r="A45" t="s" s="16">
        <v>98</v>
      </c>
      <c r="B45" t="s" s="17">
        <v>99</v>
      </c>
      <c r="C45" s="18">
        <v>32322</v>
      </c>
      <c r="D45" t="s" s="23">
        <v>19</v>
      </c>
      <c r="E45" t="s" s="23">
        <v>19</v>
      </c>
      <c r="F45" s="19">
        <v>1478</v>
      </c>
      <c r="G45" s="19">
        <v>1506</v>
      </c>
      <c r="H45" s="20"/>
      <c r="I45" s="24"/>
      <c r="J45" s="22"/>
    </row>
    <row r="46" ht="32.35" customHeight="1">
      <c r="A46" t="s" s="16">
        <v>100</v>
      </c>
      <c r="B46" t="s" s="17">
        <v>101</v>
      </c>
      <c r="C46" s="18">
        <v>33247</v>
      </c>
      <c r="D46" t="s" s="23">
        <v>19</v>
      </c>
      <c r="E46" t="s" s="23">
        <v>19</v>
      </c>
      <c r="F46" s="19">
        <v>1299</v>
      </c>
      <c r="G46" s="19">
        <v>1340</v>
      </c>
      <c r="H46" t="s" s="25">
        <v>102</v>
      </c>
      <c r="I46" s="24"/>
      <c r="J46" s="22"/>
    </row>
    <row r="47" ht="32.35" customHeight="1">
      <c r="A47" t="s" s="16">
        <v>103</v>
      </c>
      <c r="B47" t="s" s="17">
        <v>104</v>
      </c>
      <c r="C47" s="18">
        <v>36140</v>
      </c>
      <c r="D47" t="s" s="23">
        <v>19</v>
      </c>
      <c r="E47" t="s" s="23">
        <v>19</v>
      </c>
      <c r="F47" s="19">
        <v>970</v>
      </c>
      <c r="G47" s="19">
        <v>1024</v>
      </c>
      <c r="H47" t="s" s="25">
        <v>105</v>
      </c>
      <c r="I47" s="24"/>
      <c r="J47" s="22"/>
    </row>
    <row r="48" ht="32.35" customHeight="1">
      <c r="A48" t="s" s="16">
        <v>106</v>
      </c>
      <c r="B48" t="s" s="17">
        <v>11</v>
      </c>
      <c r="C48" s="18">
        <v>32366</v>
      </c>
      <c r="D48" s="19">
        <v>87</v>
      </c>
      <c r="E48" s="19">
        <v>92</v>
      </c>
      <c r="F48" s="19">
        <v>639</v>
      </c>
      <c r="G48" s="19">
        <v>671</v>
      </c>
      <c r="H48" s="26"/>
      <c r="I48" s="21">
        <f>G48-F48</f>
        <v>32</v>
      </c>
      <c r="J48" s="22">
        <f>E48-D48</f>
        <v>5</v>
      </c>
    </row>
    <row r="49" ht="32.35" customHeight="1">
      <c r="A49" t="s" s="16">
        <v>107</v>
      </c>
      <c r="B49" t="s" s="17">
        <v>108</v>
      </c>
      <c r="C49" s="18">
        <v>34592</v>
      </c>
      <c r="D49" s="19">
        <v>13</v>
      </c>
      <c r="E49" s="19">
        <v>46</v>
      </c>
      <c r="F49" s="19">
        <v>784</v>
      </c>
      <c r="G49" s="19">
        <v>942</v>
      </c>
      <c r="H49" t="s" s="25">
        <v>109</v>
      </c>
      <c r="I49" s="21">
        <f>G49-F49</f>
        <v>158</v>
      </c>
      <c r="J49" s="22">
        <f>E49-D49</f>
        <v>33</v>
      </c>
    </row>
    <row r="50" ht="32.35" customHeight="1">
      <c r="A50" t="s" s="16">
        <v>110</v>
      </c>
      <c r="B50" t="s" s="17">
        <v>111</v>
      </c>
      <c r="C50" s="18">
        <v>34675</v>
      </c>
      <c r="D50" s="19">
        <v>25</v>
      </c>
      <c r="E50" s="19">
        <v>13</v>
      </c>
      <c r="F50" s="19">
        <v>1175</v>
      </c>
      <c r="G50" s="19">
        <v>1090</v>
      </c>
      <c r="H50" s="27"/>
      <c r="I50" s="21">
        <f>G50-F50</f>
        <v>-85</v>
      </c>
      <c r="J50" s="22">
        <f>E50-D50</f>
        <v>-12</v>
      </c>
    </row>
    <row r="51" ht="32.35" customHeight="1">
      <c r="A51" t="s" s="16">
        <v>112</v>
      </c>
      <c r="B51" t="s" s="17">
        <v>113</v>
      </c>
      <c r="C51" s="18">
        <v>36690</v>
      </c>
      <c r="D51" s="19">
        <v>0</v>
      </c>
      <c r="E51" s="19">
        <v>1</v>
      </c>
      <c r="F51" s="19">
        <v>1318</v>
      </c>
      <c r="G51" s="19">
        <v>1407</v>
      </c>
      <c r="H51" t="s" s="25">
        <v>114</v>
      </c>
      <c r="I51" s="21">
        <f>G51-F51</f>
        <v>89</v>
      </c>
      <c r="J51" s="22">
        <f>E51-D51</f>
        <v>1</v>
      </c>
    </row>
    <row r="52" ht="32.35" customHeight="1">
      <c r="A52" t="s" s="16">
        <v>115</v>
      </c>
      <c r="B52" t="s" s="17">
        <v>116</v>
      </c>
      <c r="C52" s="18">
        <v>34021</v>
      </c>
      <c r="D52" s="19">
        <v>9</v>
      </c>
      <c r="E52" s="19">
        <v>22</v>
      </c>
      <c r="F52" s="19">
        <v>1496</v>
      </c>
      <c r="G52" s="19">
        <v>1376</v>
      </c>
      <c r="H52" s="20"/>
      <c r="I52" s="21">
        <f>G52-F52</f>
        <v>-120</v>
      </c>
      <c r="J52" s="22">
        <f>E52-D52</f>
        <v>13</v>
      </c>
    </row>
    <row r="53" ht="32.35" customHeight="1">
      <c r="A53" t="s" s="16">
        <v>117</v>
      </c>
      <c r="B53" t="s" s="17">
        <v>11</v>
      </c>
      <c r="C53" s="18">
        <v>33113</v>
      </c>
      <c r="D53" s="19">
        <v>287</v>
      </c>
      <c r="E53" s="19">
        <v>269</v>
      </c>
      <c r="F53" s="19">
        <v>309</v>
      </c>
      <c r="G53" s="19">
        <v>311</v>
      </c>
      <c r="H53" s="20"/>
      <c r="I53" s="21">
        <f>G53-F53</f>
        <v>2</v>
      </c>
      <c r="J53" s="22">
        <f>E53-D53</f>
        <v>-18</v>
      </c>
    </row>
    <row r="54" ht="32.35" customHeight="1">
      <c r="A54" t="s" s="16">
        <v>118</v>
      </c>
      <c r="B54" t="s" s="17">
        <v>119</v>
      </c>
      <c r="C54" s="18">
        <v>33754</v>
      </c>
      <c r="D54" s="19">
        <v>212</v>
      </c>
      <c r="E54" s="19">
        <v>253</v>
      </c>
      <c r="F54" s="19">
        <v>450</v>
      </c>
      <c r="G54" s="19">
        <v>477</v>
      </c>
      <c r="H54" s="20"/>
      <c r="I54" s="21">
        <f>G54-F54</f>
        <v>27</v>
      </c>
      <c r="J54" s="22">
        <f>E54-D54</f>
        <v>41</v>
      </c>
    </row>
    <row r="55" ht="32.35" customHeight="1">
      <c r="A55" t="s" s="16">
        <v>120</v>
      </c>
      <c r="B55" t="s" s="17">
        <v>121</v>
      </c>
      <c r="C55" s="18">
        <v>34278</v>
      </c>
      <c r="D55" t="s" s="23">
        <v>19</v>
      </c>
      <c r="E55" t="s" s="23">
        <v>19</v>
      </c>
      <c r="F55" s="19">
        <v>1308</v>
      </c>
      <c r="G55" s="19">
        <v>1403</v>
      </c>
      <c r="H55" s="20"/>
      <c r="I55" s="24"/>
      <c r="J55" s="22"/>
    </row>
    <row r="56" ht="32.35" customHeight="1">
      <c r="A56" t="s" s="16">
        <v>122</v>
      </c>
      <c r="B56" t="s" s="17">
        <v>123</v>
      </c>
      <c r="C56" s="18">
        <v>33528</v>
      </c>
      <c r="D56" t="s" s="23">
        <v>19</v>
      </c>
      <c r="E56" t="s" s="23">
        <v>19</v>
      </c>
      <c r="F56" s="19">
        <v>1320</v>
      </c>
      <c r="G56" s="19">
        <v>1397</v>
      </c>
      <c r="H56" s="20"/>
      <c r="I56" s="24"/>
      <c r="J56" s="22"/>
    </row>
    <row r="57" ht="32.35" customHeight="1">
      <c r="A57" t="s" s="16">
        <v>124</v>
      </c>
      <c r="B57" t="s" s="17">
        <v>125</v>
      </c>
      <c r="C57" s="18">
        <v>35332</v>
      </c>
      <c r="D57" s="19">
        <v>1069</v>
      </c>
      <c r="E57" s="19">
        <v>1033</v>
      </c>
      <c r="F57" s="19">
        <v>448</v>
      </c>
      <c r="G57" s="19">
        <v>401</v>
      </c>
      <c r="H57" s="20"/>
      <c r="I57" s="21">
        <f>G57-F57</f>
        <v>-47</v>
      </c>
      <c r="J57" s="22">
        <f>E57-D57</f>
        <v>-36</v>
      </c>
    </row>
    <row r="58" ht="32.35" customHeight="1">
      <c r="A58" t="s" s="16">
        <v>126</v>
      </c>
      <c r="B58" t="s" s="17">
        <v>127</v>
      </c>
      <c r="C58" s="18">
        <v>34516</v>
      </c>
      <c r="D58" s="19">
        <v>361</v>
      </c>
      <c r="E58" s="19">
        <v>408</v>
      </c>
      <c r="F58" s="19">
        <v>362</v>
      </c>
      <c r="G58" s="19">
        <v>311</v>
      </c>
      <c r="H58" s="20"/>
      <c r="I58" s="21">
        <f>G58-F58</f>
        <v>-51</v>
      </c>
      <c r="J58" s="22">
        <f>E58-D58</f>
        <v>47</v>
      </c>
    </row>
    <row r="59" ht="32.35" customHeight="1">
      <c r="A59" t="s" s="16">
        <v>128</v>
      </c>
      <c r="B59" t="s" s="17">
        <v>129</v>
      </c>
      <c r="C59" s="18">
        <v>31814</v>
      </c>
      <c r="D59" s="19">
        <v>269</v>
      </c>
      <c r="E59" s="19">
        <v>267</v>
      </c>
      <c r="F59" s="19">
        <v>457</v>
      </c>
      <c r="G59" s="19">
        <v>548</v>
      </c>
      <c r="H59" s="20"/>
      <c r="I59" s="21">
        <f>G59-F59</f>
        <v>91</v>
      </c>
      <c r="J59" s="22">
        <f>E59-D59</f>
        <v>-2</v>
      </c>
    </row>
    <row r="60" ht="32.35" customHeight="1">
      <c r="A60" t="s" s="16">
        <v>130</v>
      </c>
      <c r="B60" t="s" s="17">
        <v>131</v>
      </c>
      <c r="C60" s="18">
        <v>39952</v>
      </c>
      <c r="D60" s="19">
        <v>9</v>
      </c>
      <c r="E60" s="19">
        <v>9</v>
      </c>
      <c r="F60" s="19">
        <v>523</v>
      </c>
      <c r="G60" s="19">
        <v>547</v>
      </c>
      <c r="H60" s="20"/>
      <c r="I60" s="21">
        <f>G60-F60</f>
        <v>24</v>
      </c>
      <c r="J60" s="22">
        <f>E60-D60</f>
        <v>0</v>
      </c>
    </row>
    <row r="61" ht="32.35" customHeight="1">
      <c r="A61" t="s" s="16">
        <v>132</v>
      </c>
      <c r="B61" t="s" s="17">
        <v>56</v>
      </c>
      <c r="C61" s="18">
        <v>31320</v>
      </c>
      <c r="D61" s="19">
        <v>80</v>
      </c>
      <c r="E61" s="19">
        <v>52</v>
      </c>
      <c r="F61" s="19">
        <v>711</v>
      </c>
      <c r="G61" s="19">
        <v>691</v>
      </c>
      <c r="H61" s="20"/>
      <c r="I61" s="21">
        <f>G61-F61</f>
        <v>-20</v>
      </c>
      <c r="J61" s="22">
        <f>E61-D61</f>
        <v>-28</v>
      </c>
    </row>
    <row r="62" ht="32.35" customHeight="1">
      <c r="A62" t="s" s="16">
        <v>133</v>
      </c>
      <c r="B62" t="s" s="17">
        <v>134</v>
      </c>
      <c r="C62" s="18">
        <v>34159</v>
      </c>
      <c r="D62" s="19">
        <v>12</v>
      </c>
      <c r="E62" s="19">
        <v>29</v>
      </c>
      <c r="F62" s="19">
        <v>700</v>
      </c>
      <c r="G62" s="19">
        <v>741</v>
      </c>
      <c r="H62" s="20"/>
      <c r="I62" s="21">
        <f>G62-F62</f>
        <v>41</v>
      </c>
      <c r="J62" s="22">
        <f>E62-D62</f>
        <v>17</v>
      </c>
    </row>
    <row r="63" ht="32.35" customHeight="1">
      <c r="A63" t="s" s="16">
        <v>135</v>
      </c>
      <c r="B63" t="s" s="17">
        <v>136</v>
      </c>
      <c r="C63" s="18">
        <v>34024</v>
      </c>
      <c r="D63" s="19">
        <v>160</v>
      </c>
      <c r="E63" s="19">
        <v>228</v>
      </c>
      <c r="F63" s="19">
        <v>742</v>
      </c>
      <c r="G63" s="19">
        <v>672</v>
      </c>
      <c r="H63" s="20"/>
      <c r="I63" s="21">
        <f>G63-F63</f>
        <v>-70</v>
      </c>
      <c r="J63" s="22">
        <f>E63-D63</f>
        <v>68</v>
      </c>
    </row>
    <row r="64" ht="32.35" customHeight="1">
      <c r="A64" t="s" s="16">
        <v>137</v>
      </c>
      <c r="B64" t="s" s="17">
        <v>138</v>
      </c>
      <c r="C64" s="18">
        <v>33337</v>
      </c>
      <c r="D64" s="19">
        <v>17</v>
      </c>
      <c r="E64" s="19">
        <v>35</v>
      </c>
      <c r="F64" s="19">
        <v>771</v>
      </c>
      <c r="G64" s="19">
        <v>753</v>
      </c>
      <c r="H64" s="20"/>
      <c r="I64" s="21">
        <f>G64-F64</f>
        <v>-18</v>
      </c>
      <c r="J64" s="22">
        <f>E64-D64</f>
        <v>18</v>
      </c>
    </row>
    <row r="65" ht="32.35" customHeight="1">
      <c r="A65" t="s" s="16">
        <v>139</v>
      </c>
      <c r="B65" t="s" s="17">
        <v>11</v>
      </c>
      <c r="C65" s="18">
        <v>32693</v>
      </c>
      <c r="D65" s="19">
        <v>9</v>
      </c>
      <c r="E65" s="19">
        <v>10</v>
      </c>
      <c r="F65" s="19">
        <v>1990</v>
      </c>
      <c r="G65" s="19">
        <v>1868</v>
      </c>
      <c r="H65" s="20"/>
      <c r="I65" s="21">
        <f>G65-F65</f>
        <v>-122</v>
      </c>
      <c r="J65" s="22">
        <f>E65-D65</f>
        <v>1</v>
      </c>
    </row>
    <row r="66" ht="32.35" customHeight="1">
      <c r="A66" t="s" s="16">
        <v>140</v>
      </c>
      <c r="B66" t="s" s="17">
        <v>141</v>
      </c>
      <c r="C66" s="18">
        <v>36321</v>
      </c>
      <c r="D66" s="19">
        <v>40</v>
      </c>
      <c r="E66" s="19">
        <v>45</v>
      </c>
      <c r="F66" s="19">
        <v>1045</v>
      </c>
      <c r="G66" s="19">
        <v>1188</v>
      </c>
      <c r="H66" t="s" s="25">
        <v>142</v>
      </c>
      <c r="I66" s="21">
        <f>G66-F66</f>
        <v>143</v>
      </c>
      <c r="J66" s="22">
        <f>E66-D66</f>
        <v>5</v>
      </c>
    </row>
    <row r="67" ht="32.35" customHeight="1">
      <c r="A67" t="s" s="16">
        <v>143</v>
      </c>
      <c r="B67" t="s" s="17">
        <v>144</v>
      </c>
      <c r="C67" s="18">
        <v>35529</v>
      </c>
      <c r="D67" s="19">
        <v>33</v>
      </c>
      <c r="E67" s="19">
        <v>45</v>
      </c>
      <c r="F67" s="19">
        <v>659</v>
      </c>
      <c r="G67" s="19">
        <v>723</v>
      </c>
      <c r="H67" s="20"/>
      <c r="I67" s="21">
        <f>G67-F67</f>
        <v>64</v>
      </c>
      <c r="J67" s="22">
        <f>E67-D67</f>
        <v>12</v>
      </c>
    </row>
    <row r="68" ht="32.35" customHeight="1">
      <c r="A68" t="s" s="16">
        <v>145</v>
      </c>
      <c r="B68" t="s" s="17">
        <v>146</v>
      </c>
      <c r="C68" s="18">
        <v>35391</v>
      </c>
      <c r="D68" s="19">
        <v>12</v>
      </c>
      <c r="E68" s="19">
        <v>14</v>
      </c>
      <c r="F68" s="19">
        <v>1008</v>
      </c>
      <c r="G68" s="19">
        <v>1240</v>
      </c>
      <c r="H68" t="s" s="25">
        <v>147</v>
      </c>
      <c r="I68" s="21">
        <f>G68-F68</f>
        <v>232</v>
      </c>
      <c r="J68" s="22">
        <f>E68-D68</f>
        <v>2</v>
      </c>
    </row>
    <row r="69" ht="32.35" customHeight="1">
      <c r="A69" t="s" s="16">
        <v>148</v>
      </c>
      <c r="B69" t="s" s="17">
        <v>149</v>
      </c>
      <c r="C69" s="18">
        <v>33843</v>
      </c>
      <c r="D69" s="19">
        <v>8</v>
      </c>
      <c r="E69" s="19">
        <v>30</v>
      </c>
      <c r="F69" s="19">
        <v>1266</v>
      </c>
      <c r="G69" s="19">
        <v>1208</v>
      </c>
      <c r="H69" t="s" s="25">
        <v>150</v>
      </c>
      <c r="I69" s="21">
        <f>G69-F69</f>
        <v>-58</v>
      </c>
      <c r="J69" s="22">
        <f>E69-D69</f>
        <v>22</v>
      </c>
    </row>
    <row r="70" ht="32.35" customHeight="1">
      <c r="A70" t="s" s="16">
        <v>151</v>
      </c>
      <c r="B70" t="s" s="17">
        <v>11</v>
      </c>
      <c r="C70" s="18">
        <v>33178</v>
      </c>
      <c r="D70" t="s" s="23">
        <v>19</v>
      </c>
      <c r="E70" t="s" s="23">
        <v>19</v>
      </c>
      <c r="F70" t="s" s="23">
        <v>19</v>
      </c>
      <c r="G70" t="s" s="23">
        <v>19</v>
      </c>
      <c r="H70" s="20"/>
      <c r="I70" s="24"/>
      <c r="J70" s="28"/>
    </row>
    <row r="71" ht="32.35" customHeight="1">
      <c r="A71" t="s" s="16">
        <v>152</v>
      </c>
      <c r="B71" t="s" s="17">
        <v>153</v>
      </c>
      <c r="C71" s="18">
        <v>35391</v>
      </c>
      <c r="D71" s="19">
        <v>7</v>
      </c>
      <c r="E71" s="19">
        <v>13</v>
      </c>
      <c r="F71" s="19">
        <v>1508</v>
      </c>
      <c r="G71" s="19">
        <v>1540</v>
      </c>
      <c r="H71" t="s" s="25">
        <v>154</v>
      </c>
      <c r="I71" s="21">
        <f>G71-F71</f>
        <v>32</v>
      </c>
      <c r="J71" s="22">
        <f>E71-D71</f>
        <v>6</v>
      </c>
    </row>
    <row r="72" ht="32.35" customHeight="1">
      <c r="A72" t="s" s="16">
        <v>155</v>
      </c>
      <c r="B72" t="s" s="17">
        <v>156</v>
      </c>
      <c r="C72" s="18">
        <v>33043</v>
      </c>
      <c r="D72" s="19">
        <v>43</v>
      </c>
      <c r="E72" s="19">
        <v>46</v>
      </c>
      <c r="F72" s="19">
        <v>1143</v>
      </c>
      <c r="G72" s="19">
        <v>1062</v>
      </c>
      <c r="H72" s="29"/>
      <c r="I72" s="21">
        <f>G72-F72</f>
        <v>-81</v>
      </c>
      <c r="J72" s="22">
        <f>E72-D72</f>
        <v>3</v>
      </c>
    </row>
    <row r="73" ht="32.35" customHeight="1">
      <c r="A73" t="s" s="16">
        <v>157</v>
      </c>
      <c r="B73" t="s" s="17">
        <v>158</v>
      </c>
      <c r="C73" s="18">
        <v>35552</v>
      </c>
      <c r="D73" s="19">
        <v>0</v>
      </c>
      <c r="E73" s="19">
        <v>1</v>
      </c>
      <c r="F73" s="19">
        <v>1456</v>
      </c>
      <c r="G73" s="19">
        <v>1375</v>
      </c>
      <c r="H73" t="s" s="25">
        <v>159</v>
      </c>
      <c r="I73" s="21">
        <f>G73-F73</f>
        <v>-81</v>
      </c>
      <c r="J73" s="22">
        <f>E73-D73</f>
        <v>1</v>
      </c>
    </row>
    <row r="74" ht="32.35" customHeight="1">
      <c r="A74" t="s" s="16">
        <v>160</v>
      </c>
      <c r="B74" t="s" s="17">
        <v>56</v>
      </c>
      <c r="C74" s="18">
        <v>33200</v>
      </c>
      <c r="D74" s="19">
        <v>348</v>
      </c>
      <c r="E74" s="19">
        <v>274</v>
      </c>
      <c r="F74" s="19">
        <v>303</v>
      </c>
      <c r="G74" s="19">
        <v>381</v>
      </c>
      <c r="H74" s="20"/>
      <c r="I74" s="21">
        <f>G74-F74</f>
        <v>78</v>
      </c>
      <c r="J74" s="22">
        <f>E74-D74</f>
        <v>-74</v>
      </c>
    </row>
    <row r="75" ht="32.35" customHeight="1">
      <c r="A75" t="s" s="16">
        <v>161</v>
      </c>
      <c r="B75" t="s" s="17">
        <v>11</v>
      </c>
      <c r="C75" s="18">
        <v>32234</v>
      </c>
      <c r="D75" s="19">
        <v>9</v>
      </c>
      <c r="E75" s="19">
        <v>18</v>
      </c>
      <c r="F75" s="19">
        <v>1303</v>
      </c>
      <c r="G75" s="19">
        <v>1280</v>
      </c>
      <c r="H75" s="20"/>
      <c r="I75" s="21">
        <f>G75-F75</f>
        <v>-23</v>
      </c>
      <c r="J75" s="22">
        <f>E75-D75</f>
        <v>9</v>
      </c>
    </row>
    <row r="76" ht="32.35" customHeight="1">
      <c r="A76" t="s" s="16">
        <v>162</v>
      </c>
      <c r="B76" t="s" s="17">
        <v>60</v>
      </c>
      <c r="C76" s="18">
        <v>33363</v>
      </c>
      <c r="D76" s="19">
        <v>1</v>
      </c>
      <c r="E76" s="19">
        <v>4</v>
      </c>
      <c r="F76" s="19">
        <v>1450</v>
      </c>
      <c r="G76" s="19">
        <v>1318</v>
      </c>
      <c r="H76" s="20"/>
      <c r="I76" s="21">
        <f>G76-F76</f>
        <v>-132</v>
      </c>
      <c r="J76" s="22">
        <f>E76-D76</f>
        <v>3</v>
      </c>
    </row>
    <row r="77" ht="32.35" customHeight="1">
      <c r="A77" t="s" s="16">
        <v>163</v>
      </c>
      <c r="B77" t="s" s="17">
        <v>164</v>
      </c>
      <c r="C77" s="18">
        <v>34115</v>
      </c>
      <c r="D77" s="19">
        <v>711</v>
      </c>
      <c r="E77" s="19">
        <v>497</v>
      </c>
      <c r="F77" s="19">
        <v>425</v>
      </c>
      <c r="G77" s="19">
        <v>590</v>
      </c>
      <c r="H77" t="s" s="25">
        <v>165</v>
      </c>
      <c r="I77" s="21">
        <f>G77-F77</f>
        <v>165</v>
      </c>
      <c r="J77" s="22">
        <f>E77-D77</f>
        <v>-214</v>
      </c>
    </row>
    <row r="78" ht="32.35" customHeight="1">
      <c r="A78" t="s" s="16">
        <v>166</v>
      </c>
      <c r="B78" t="s" s="17">
        <v>167</v>
      </c>
      <c r="C78" s="18">
        <v>34383</v>
      </c>
      <c r="D78" s="19">
        <v>238</v>
      </c>
      <c r="E78" s="19">
        <v>231</v>
      </c>
      <c r="F78" s="19">
        <v>417</v>
      </c>
      <c r="G78" s="19">
        <v>446</v>
      </c>
      <c r="H78" s="20"/>
      <c r="I78" s="21">
        <f>G78-F78</f>
        <v>29</v>
      </c>
      <c r="J78" s="22">
        <f>E78-D78</f>
        <v>-7</v>
      </c>
    </row>
    <row r="79" ht="32.35" customHeight="1">
      <c r="A79" t="s" s="16">
        <v>168</v>
      </c>
      <c r="B79" t="s" s="17">
        <v>11</v>
      </c>
      <c r="C79" s="18">
        <v>32801</v>
      </c>
      <c r="D79" s="19">
        <v>25</v>
      </c>
      <c r="E79" s="19">
        <v>23</v>
      </c>
      <c r="F79" s="19">
        <v>1506</v>
      </c>
      <c r="G79" s="19">
        <v>1171</v>
      </c>
      <c r="H79" t="s" s="25">
        <v>169</v>
      </c>
      <c r="I79" s="21">
        <f>G79-F79</f>
        <v>-335</v>
      </c>
      <c r="J79" s="22">
        <f>E79-D79</f>
        <v>-2</v>
      </c>
    </row>
    <row r="80" ht="32.35" customHeight="1">
      <c r="A80" t="s" s="16">
        <v>170</v>
      </c>
      <c r="B80" t="s" s="17">
        <v>171</v>
      </c>
      <c r="C80" s="18">
        <v>32598</v>
      </c>
      <c r="D80" s="19">
        <v>4</v>
      </c>
      <c r="E80" s="19">
        <v>10</v>
      </c>
      <c r="F80" s="19">
        <v>947</v>
      </c>
      <c r="G80" s="19">
        <v>800</v>
      </c>
      <c r="H80" s="20"/>
      <c r="I80" s="21">
        <f>G80-F80</f>
        <v>-147</v>
      </c>
      <c r="J80" s="22">
        <f>E80-D80</f>
        <v>6</v>
      </c>
    </row>
    <row r="81" ht="32.35" customHeight="1">
      <c r="A81" t="s" s="16">
        <v>172</v>
      </c>
      <c r="B81" t="s" s="17">
        <v>173</v>
      </c>
      <c r="C81" s="18">
        <v>34362</v>
      </c>
      <c r="D81" s="19">
        <v>11</v>
      </c>
      <c r="E81" s="19">
        <v>22</v>
      </c>
      <c r="F81" s="19">
        <v>1146</v>
      </c>
      <c r="G81" s="19">
        <v>1120</v>
      </c>
      <c r="H81" s="20"/>
      <c r="I81" s="21">
        <f>G81-F81</f>
        <v>-26</v>
      </c>
      <c r="J81" s="22">
        <f>E81-D81</f>
        <v>11</v>
      </c>
    </row>
    <row r="82" ht="32.35" customHeight="1">
      <c r="A82" t="s" s="16">
        <v>174</v>
      </c>
      <c r="B82" t="s" s="17">
        <v>175</v>
      </c>
      <c r="C82" s="18">
        <v>33765</v>
      </c>
      <c r="D82" s="19">
        <v>4</v>
      </c>
      <c r="E82" s="19">
        <v>6</v>
      </c>
      <c r="F82" s="19">
        <v>1530</v>
      </c>
      <c r="G82" s="19">
        <v>1420</v>
      </c>
      <c r="H82" s="20"/>
      <c r="I82" s="21">
        <f>G82-F82</f>
        <v>-110</v>
      </c>
      <c r="J82" s="22">
        <f>E82-D82</f>
        <v>2</v>
      </c>
    </row>
    <row r="83" ht="32.35" customHeight="1">
      <c r="A83" t="s" s="16">
        <v>176</v>
      </c>
      <c r="B83" t="s" s="17">
        <v>11</v>
      </c>
      <c r="C83" s="18">
        <v>30986</v>
      </c>
      <c r="D83" s="19">
        <v>11</v>
      </c>
      <c r="E83" s="19">
        <v>10</v>
      </c>
      <c r="F83" s="19">
        <v>928</v>
      </c>
      <c r="G83" s="19">
        <v>995</v>
      </c>
      <c r="H83" t="s" s="25">
        <v>177</v>
      </c>
      <c r="I83" s="21">
        <f>G83-F83</f>
        <v>67</v>
      </c>
      <c r="J83" s="22">
        <f>E83-D83</f>
        <v>-1</v>
      </c>
    </row>
    <row r="84" ht="32.35" customHeight="1">
      <c r="A84" t="s" s="16">
        <v>178</v>
      </c>
      <c r="B84" t="s" s="17">
        <v>179</v>
      </c>
      <c r="C84" s="18">
        <v>34425</v>
      </c>
      <c r="D84" s="19">
        <v>49</v>
      </c>
      <c r="E84" s="19">
        <v>114</v>
      </c>
      <c r="F84" s="19">
        <v>980</v>
      </c>
      <c r="G84" s="19">
        <v>1037</v>
      </c>
      <c r="H84" s="20"/>
      <c r="I84" s="21">
        <f>G84-F84</f>
        <v>57</v>
      </c>
      <c r="J84" s="22">
        <f>E84-D84</f>
        <v>65</v>
      </c>
    </row>
    <row r="85" ht="32.35" customHeight="1">
      <c r="A85" t="s" s="16">
        <v>180</v>
      </c>
      <c r="B85" t="s" s="17">
        <v>181</v>
      </c>
      <c r="C85" s="18">
        <v>34089</v>
      </c>
      <c r="D85" s="19">
        <v>47</v>
      </c>
      <c r="E85" s="19">
        <v>82</v>
      </c>
      <c r="F85" s="19">
        <v>613</v>
      </c>
      <c r="G85" s="19">
        <v>709</v>
      </c>
      <c r="H85" s="20"/>
      <c r="I85" s="21">
        <f>G85-F85</f>
        <v>96</v>
      </c>
      <c r="J85" s="22">
        <f>E85-D85</f>
        <v>35</v>
      </c>
    </row>
    <row r="86" ht="32.35" customHeight="1">
      <c r="A86" t="s" s="16">
        <v>182</v>
      </c>
      <c r="B86" t="s" s="17">
        <v>11</v>
      </c>
      <c r="C86" s="18">
        <v>31502</v>
      </c>
      <c r="D86" s="19">
        <v>3</v>
      </c>
      <c r="E86" s="19">
        <v>2</v>
      </c>
      <c r="F86" s="19">
        <v>1354</v>
      </c>
      <c r="G86" s="19">
        <v>1376</v>
      </c>
      <c r="H86" s="20"/>
      <c r="I86" s="21">
        <f>G86-F86</f>
        <v>22</v>
      </c>
      <c r="J86" s="22">
        <f>E86-D86</f>
        <v>-1</v>
      </c>
    </row>
    <row r="87" ht="32.35" customHeight="1">
      <c r="A87" t="s" s="16">
        <v>183</v>
      </c>
      <c r="B87" t="s" s="17">
        <v>184</v>
      </c>
      <c r="C87" s="18">
        <v>34241</v>
      </c>
      <c r="D87" s="19">
        <v>229</v>
      </c>
      <c r="E87" s="19">
        <v>216</v>
      </c>
      <c r="F87" s="19">
        <v>492</v>
      </c>
      <c r="G87" s="19">
        <v>474</v>
      </c>
      <c r="H87" s="20"/>
      <c r="I87" s="21">
        <f>G87-F87</f>
        <v>-18</v>
      </c>
      <c r="J87" s="22">
        <f>E87-D87</f>
        <v>-13</v>
      </c>
    </row>
    <row r="88" ht="32.35" customHeight="1">
      <c r="A88" t="s" s="16">
        <v>185</v>
      </c>
      <c r="B88" t="s" s="17">
        <v>11</v>
      </c>
      <c r="C88" s="18">
        <v>31593</v>
      </c>
      <c r="D88" s="19">
        <v>245</v>
      </c>
      <c r="E88" s="19">
        <v>155</v>
      </c>
      <c r="F88" s="19">
        <v>475</v>
      </c>
      <c r="G88" s="19">
        <v>496</v>
      </c>
      <c r="H88" s="20"/>
      <c r="I88" s="21">
        <f>G88-F88</f>
        <v>21</v>
      </c>
      <c r="J88" s="22">
        <f>E88-D88</f>
        <v>-90</v>
      </c>
    </row>
    <row r="89" ht="32.35" customHeight="1">
      <c r="A89" t="s" s="16">
        <v>186</v>
      </c>
      <c r="B89" t="s" s="17">
        <v>187</v>
      </c>
      <c r="C89" s="18">
        <v>34900</v>
      </c>
      <c r="D89" s="19">
        <v>223</v>
      </c>
      <c r="E89" s="19">
        <v>292</v>
      </c>
      <c r="F89" s="19">
        <v>523</v>
      </c>
      <c r="G89" s="19">
        <v>369</v>
      </c>
      <c r="H89" s="20"/>
      <c r="I89" s="21">
        <f>G89-F89</f>
        <v>-154</v>
      </c>
      <c r="J89" s="22">
        <f>E89-D89</f>
        <v>69</v>
      </c>
    </row>
    <row r="90" ht="32.35" customHeight="1">
      <c r="A90" t="s" s="16">
        <v>188</v>
      </c>
      <c r="B90" t="s" s="17">
        <v>189</v>
      </c>
      <c r="C90" s="18">
        <v>34233</v>
      </c>
      <c r="D90" s="19">
        <v>204</v>
      </c>
      <c r="E90" s="19">
        <v>256</v>
      </c>
      <c r="F90" s="19">
        <v>408</v>
      </c>
      <c r="G90" s="19">
        <v>381</v>
      </c>
      <c r="H90" s="20"/>
      <c r="I90" s="21">
        <f>G90-F90</f>
        <v>-27</v>
      </c>
      <c r="J90" s="22">
        <f>E90-D90</f>
        <v>52</v>
      </c>
    </row>
    <row r="91" ht="32.35" customHeight="1">
      <c r="A91" t="s" s="16">
        <v>190</v>
      </c>
      <c r="B91" t="s" s="17">
        <v>11</v>
      </c>
      <c r="C91" s="18">
        <v>33214</v>
      </c>
      <c r="D91" s="19">
        <v>2</v>
      </c>
      <c r="E91" s="19">
        <v>2</v>
      </c>
      <c r="F91" s="19">
        <v>866</v>
      </c>
      <c r="G91" s="19">
        <v>862</v>
      </c>
      <c r="H91" s="20"/>
      <c r="I91" s="21">
        <f>G91-F91</f>
        <v>-4</v>
      </c>
      <c r="J91" s="22">
        <f>E91-D91</f>
        <v>0</v>
      </c>
    </row>
    <row r="92" ht="34.35" customHeight="1">
      <c r="A92" t="s" s="16">
        <v>191</v>
      </c>
      <c r="B92" t="s" s="17">
        <v>192</v>
      </c>
      <c r="C92" s="18">
        <v>34148</v>
      </c>
      <c r="D92" s="19">
        <v>242</v>
      </c>
      <c r="E92" s="19">
        <v>173</v>
      </c>
      <c r="F92" s="19">
        <v>635</v>
      </c>
      <c r="G92" s="19">
        <v>740</v>
      </c>
      <c r="H92" s="20"/>
      <c r="I92" s="21">
        <f>G92-F92</f>
        <v>105</v>
      </c>
      <c r="J92" s="22">
        <f>E92-D92</f>
        <v>-69</v>
      </c>
    </row>
    <row r="93" ht="32.35" customHeight="1">
      <c r="A93" t="s" s="16">
        <v>193</v>
      </c>
      <c r="B93" t="s" s="17">
        <v>11</v>
      </c>
      <c r="C93" s="18">
        <v>33166</v>
      </c>
      <c r="D93" s="19">
        <v>20</v>
      </c>
      <c r="E93" s="19">
        <v>32</v>
      </c>
      <c r="F93" s="19">
        <v>1122</v>
      </c>
      <c r="G93" s="19">
        <v>1021</v>
      </c>
      <c r="H93" s="20"/>
      <c r="I93" s="21">
        <f>G93-F93</f>
        <v>-101</v>
      </c>
      <c r="J93" s="22">
        <f>E93-D93</f>
        <v>12</v>
      </c>
    </row>
    <row r="94" ht="32.35" customHeight="1">
      <c r="A94" t="s" s="16">
        <v>194</v>
      </c>
      <c r="B94" t="s" s="17">
        <v>195</v>
      </c>
      <c r="C94" s="18">
        <v>34109</v>
      </c>
      <c r="D94" s="19">
        <v>73</v>
      </c>
      <c r="E94" s="19">
        <v>152</v>
      </c>
      <c r="F94" s="19">
        <v>580</v>
      </c>
      <c r="G94" s="19">
        <v>701</v>
      </c>
      <c r="H94" s="20"/>
      <c r="I94" s="21">
        <f>G94-F94</f>
        <v>121</v>
      </c>
      <c r="J94" s="22">
        <f>E94-D94</f>
        <v>79</v>
      </c>
    </row>
    <row r="95" ht="32.35" customHeight="1">
      <c r="A95" t="s" s="16">
        <v>196</v>
      </c>
      <c r="B95" t="s" s="17">
        <v>197</v>
      </c>
      <c r="C95" s="18">
        <v>34678</v>
      </c>
      <c r="D95" s="19">
        <v>35</v>
      </c>
      <c r="E95" s="19">
        <v>26</v>
      </c>
      <c r="F95" s="19">
        <v>1265</v>
      </c>
      <c r="G95" s="19">
        <v>1237</v>
      </c>
      <c r="H95" s="20"/>
      <c r="I95" s="21">
        <f>G95-F95</f>
        <v>-28</v>
      </c>
      <c r="J95" s="22">
        <f>E95-D95</f>
        <v>-9</v>
      </c>
    </row>
    <row r="96" ht="32.35" customHeight="1">
      <c r="A96" t="s" s="16">
        <v>198</v>
      </c>
      <c r="B96" t="s" s="17">
        <v>199</v>
      </c>
      <c r="C96" s="18">
        <v>35379</v>
      </c>
      <c r="D96" t="s" s="23">
        <v>19</v>
      </c>
      <c r="E96" t="s" s="23">
        <v>19</v>
      </c>
      <c r="F96" s="19">
        <v>1158</v>
      </c>
      <c r="G96" s="19">
        <v>1229</v>
      </c>
      <c r="H96" t="s" s="25">
        <v>200</v>
      </c>
      <c r="I96" s="24"/>
      <c r="J96" s="22"/>
    </row>
    <row r="97" ht="32.35" customHeight="1">
      <c r="A97" t="s" s="16">
        <v>201</v>
      </c>
      <c r="B97" t="s" s="17">
        <v>202</v>
      </c>
      <c r="C97" s="18">
        <v>35082</v>
      </c>
      <c r="D97" s="19">
        <v>126</v>
      </c>
      <c r="E97" s="19">
        <v>206</v>
      </c>
      <c r="F97" s="19">
        <v>550</v>
      </c>
      <c r="G97" s="19">
        <v>595</v>
      </c>
      <c r="H97" t="s" s="25">
        <v>203</v>
      </c>
      <c r="I97" s="21">
        <f>G97-F97</f>
        <v>45</v>
      </c>
      <c r="J97" s="22">
        <f>E97-D97</f>
        <v>80</v>
      </c>
    </row>
    <row r="98" ht="32.35" customHeight="1">
      <c r="A98" t="s" s="16">
        <v>204</v>
      </c>
      <c r="B98" t="s" s="17">
        <v>205</v>
      </c>
      <c r="C98" s="18">
        <v>34886</v>
      </c>
      <c r="D98" s="19">
        <v>6</v>
      </c>
      <c r="E98" s="19">
        <v>15</v>
      </c>
      <c r="F98" s="19">
        <v>1417</v>
      </c>
      <c r="G98" s="19">
        <v>1436</v>
      </c>
      <c r="H98" s="20"/>
      <c r="I98" s="21">
        <f>G98-F98</f>
        <v>19</v>
      </c>
      <c r="J98" s="22">
        <f>E98-D98</f>
        <v>9</v>
      </c>
    </row>
    <row r="99" ht="32.35" customHeight="1">
      <c r="A99" t="s" s="16">
        <v>206</v>
      </c>
      <c r="B99" t="s" s="17">
        <v>207</v>
      </c>
      <c r="C99" s="18">
        <v>35325</v>
      </c>
      <c r="D99" s="19">
        <v>0</v>
      </c>
      <c r="E99" s="19">
        <v>2</v>
      </c>
      <c r="F99" s="19">
        <v>2185</v>
      </c>
      <c r="G99" s="19">
        <v>1690</v>
      </c>
      <c r="H99" s="20"/>
      <c r="I99" s="21">
        <f>G99-F99</f>
        <v>-495</v>
      </c>
      <c r="J99" s="22">
        <f>E99-D99</f>
        <v>2</v>
      </c>
    </row>
    <row r="100" ht="32.35" customHeight="1">
      <c r="A100" t="s" s="16">
        <v>208</v>
      </c>
      <c r="B100" t="s" s="17">
        <v>11</v>
      </c>
      <c r="C100" s="18">
        <v>31947</v>
      </c>
      <c r="D100" s="19">
        <v>127</v>
      </c>
      <c r="E100" s="19">
        <v>118</v>
      </c>
      <c r="F100" s="19">
        <v>503</v>
      </c>
      <c r="G100" s="19">
        <v>522</v>
      </c>
      <c r="H100" s="20"/>
      <c r="I100" s="21">
        <f>G100-F100</f>
        <v>19</v>
      </c>
      <c r="J100" s="22">
        <f>E100-D100</f>
        <v>-9</v>
      </c>
    </row>
    <row r="101" ht="32.35" customHeight="1">
      <c r="A101" t="s" s="16">
        <v>209</v>
      </c>
      <c r="B101" t="s" s="17">
        <v>210</v>
      </c>
      <c r="C101" s="18">
        <v>34796</v>
      </c>
      <c r="D101" s="19">
        <v>28</v>
      </c>
      <c r="E101" s="19">
        <v>69</v>
      </c>
      <c r="F101" s="19">
        <v>879</v>
      </c>
      <c r="G101" s="19">
        <v>845</v>
      </c>
      <c r="H101" t="s" s="25">
        <v>211</v>
      </c>
      <c r="I101" s="21">
        <f>G101-F101</f>
        <v>-34</v>
      </c>
      <c r="J101" s="22">
        <f>E101-D101</f>
        <v>41</v>
      </c>
    </row>
    <row r="102" ht="32.15" customHeight="1">
      <c r="A102" t="s" s="30">
        <v>212</v>
      </c>
      <c r="B102" t="s" s="31">
        <v>213</v>
      </c>
      <c r="C102" s="32">
        <v>37883</v>
      </c>
      <c r="D102" s="33">
        <v>3</v>
      </c>
      <c r="E102" s="33">
        <v>0</v>
      </c>
      <c r="F102" s="33">
        <v>1744</v>
      </c>
      <c r="G102" s="33">
        <v>1599</v>
      </c>
      <c r="H102" s="34"/>
      <c r="I102" s="35">
        <f>G102-F102</f>
        <v>-145</v>
      </c>
      <c r="J102" s="36">
        <f>E102-D102</f>
        <v>-3</v>
      </c>
    </row>
    <row r="103" ht="8" customHeight="1">
      <c r="A103" s="37"/>
      <c r="B103" s="38"/>
      <c r="C103" s="39"/>
      <c r="D103" s="40"/>
      <c r="E103" s="40"/>
      <c r="F103" s="40"/>
      <c r="G103" s="40"/>
      <c r="H103" s="41"/>
      <c r="I103" s="42"/>
      <c r="J103" s="41"/>
    </row>
    <row r="104" ht="22.15" customHeight="1">
      <c r="A104" t="s" s="43">
        <v>214</v>
      </c>
      <c r="B104" t="s" s="44">
        <v>215</v>
      </c>
      <c r="C104" s="45">
        <f>SUM(SUM(C2,C3,C4,C5,C7,C8,C9,C11,C13,C16,C17,C18,C19,C23,C24,C25,C26,C27,C29,C30,C32,C33,C35,C36,C37,C39,C40,C41,C42,C43),SUM(C44,C48,C49,C50,C51,C52,C53,C54,C57,C58,C59,C60,C61,C62,C63,C64,C65,C66,C67,C68,C69,C71,C72,C73,C74,C75,C76,C77,C78,C79),C80,C81,C82,C83,C84,C85,C86,C87,C88,C89,C90,C91,C92,C93,C94,C95,C97,C98,C99,C100,C101,C102)/82</f>
        <v>34251.804878048781</v>
      </c>
      <c r="D104" s="46">
        <f>SUM(SUM(D2,D3,D4,D5,D7,D8,D9,D11,D13,D16,D17,D18,D19,D23,D24,D25,D26,D27,D29,D30,D32,D33,D35,D36,D37,D39,D40,D41,D42,D43),SUM(D44,D48,D49,D50,D51,D52,D53,D54,D57,D58,D59,D60,D61,D62,D63,D64,D65,D66,D67,D68,D69,D71,D72,D73,D74,D75,D76,D77,D78,D79),D80,D81,D82,D83,D84,D85,D86,D87,D88,D89,D90,D91,D92,D93,D94,D95,D97,D98,D99,D100,D101,D102)/82</f>
        <v>100.9390243902439</v>
      </c>
      <c r="E104" s="46">
        <f>SUM(SUM(E2,E3,E4,E5,E7,E8,E9,E11,E13,E16,E17,E18,E19,E23,E24,E25,E26,E27,E29,E30,E32,E33,E35,E36,E37,E39,E40,E41,E42,E43),SUM(E44,E48,E49,E50,E51,E52,E53,E54,E57,E58,E59,E60,E61,E62,E63,E64,E65,E66,E67,E68,E69,E71,E72,E73,E74,E75,E76,E77,E78,E79),E80,E81,E82,E83,E84,E85,E86,E87,E88,E89,E90,E91,E92,E93,E94,E95,E97,E98,E99,E100,E101,E102)/82</f>
        <v>103.780487804878</v>
      </c>
      <c r="F104" s="46">
        <f>SUM(SUM(F2,F3,F4,F5,F7,F8,F9,F11,F13,F16,F17,F18,F19,F23,F24,F25,F26,F27,F29,F30,F32,F33,F35,F36,F37,F39,F40,F41,F42,F43),SUM(F44,F48,F49,F50,F51,F52,F53,F54,F57,F58,F59,F60,F61,F62,F63,F64,F65,F66,F67,F68,F69,F71,F72,F73,F74,F75,F76,F77,F78,F79),F80,F81,F82,F83,F84,F85,F86,F87,F88,F89,F90,F91,F92,F93,F94,F95,F97,F98,F99,F100,F101,F102)/82</f>
        <v>905.939024390244</v>
      </c>
      <c r="G104" s="47">
        <f>SUM(SUM(G2,G3,G4,G5,G7,G8,G9,G11,G13,G16,G17,G18,G19,G23,G24,G25,G26,G27,G29,G30,G32,G33,G35,G36,G37,G39,G40,G41,G42,G43),SUM(G44,G48,G49,G50,G51,G52,G53,G54,G57,G58,G59,G60,G61,G62,G63,G64,G65,G66,G67,G68,G69,G71,G72,G73,G74,G75,G76,G77,G78,G79),G80,G81,G82,G83,G84,G85,G86,G87,G88,G89,G90,G91,G92,G93,G94,G95,G97,G98,G99,G100,G101,G102)/82</f>
        <v>903.939024390244</v>
      </c>
      <c r="H104" t="s" s="48">
        <v>214</v>
      </c>
      <c r="I104" s="49">
        <f>AVERAGE(I2:I103)</f>
        <v>-2</v>
      </c>
      <c r="J104" s="47">
        <f>AVERAGE(J2:J103)</f>
        <v>2.841463414634146</v>
      </c>
    </row>
    <row r="105" ht="22.35" customHeight="1">
      <c r="A105" s="50"/>
      <c r="B105" t="s" s="51">
        <v>216</v>
      </c>
      <c r="C105" s="18">
        <f>SUM(SUM(C2,C3,C5,C7,C8,C9,C11,C13,C16,C17,C19,C24,C25,C27,C29,C30,C32,C33,C35,C36,C37,C39,C40,C41,C42,C43,C48,C49,C50,C51),SUM(C52,C53,C54,C57,C58,C59,C62,C63,C64,C65,C66,C67,C68,C69,C71,C72,C73,C75,C77,C78,C79,C80,C81,C82,C83,C84,C85,C86,C87,C88),C89,C90,C91,C92,C93,C94,C95,C97,C98,C99,C100,C101)/72</f>
        <v>34131.277777777781</v>
      </c>
      <c r="D105" s="52">
        <f>SUM(SUM(D2,D3,D5,D7,D8,D9,D11,D13,D16,D17,D19,D24,D25,D27,D29,D30,D32,D33,D35,D36,D37,D39,D40,D41,D42,D43,D48,D49,D50,D51),SUM(D52,D53,D54,D57,D58,D59,D62,D63,D64,D65,D66,D67,D68,D69,D71,D72,D73,D75,D77,D78,D79,D80,D81,D82,D83,D84,D85,D86,D87,D88),D89,D90,D91,D92,D93,D94,D95,D97,D98,D99,D100,D101)/72</f>
        <v>104.3888888888889</v>
      </c>
      <c r="E105" s="52">
        <f>SUM(SUM(E2,E3,E5,E7,E8,E9,E11,E13,E16,E17,E19,E24,E25,E27,E29,E30,E32,E33,E35,E36,E37,E39,E40,E41,E42,E43,E48,E49,E50,E51),SUM(E52,E53,E54,E57,E58,E59,E62,E63,E64,E65,E66,E67,E68,E69,E71,E72,E73,E75,E77,E78,E79,E80,E81,E82,E83,E84,E85,E86,E87,E88),E89,E90,E91,E92,E93,E94,E95,E97,E98,E99,E100,E101)/72</f>
        <v>109.5416666666667</v>
      </c>
      <c r="F105" s="52">
        <f>SUM(SUM(F2,F3,F5,F7,F8,F9,F11,F13,F16,F17,F19,F24,F25,F27,F29,F30,F32,F33,F35,F36,F37,F39,F40,F41,F42,F43,F48,F49,F50,F51),SUM(F52,F53,F54,F57,F58,F59,F62,F63,F64,F65,F66,F67,F68,F69,F71,F72,F73,F75,F77,F78,F79,F80,F81,F82,F83,F84,F85,F86,F87,F88),F89,F90,F91,F92,F93,F94,F95,F97,F98,F99,F100,F101)/72</f>
        <v>910.375</v>
      </c>
      <c r="G105" s="53">
        <f>SUM(SUM(G2,G3,G5,G7,G8,G9,G11,G13,G16,G17,G19,G24,G25,G27,G29,G30,G32,G33,G35,G36,G37,G39,G40,G41,G42,G43,G48,G49,G50,G51),SUM(G52,G53,G54,G57,G58,G59,G62,G63,G64,G65,G66,G67,G68,G69,G71,G72,G73,G75,G77,G78,G79,G80,G81,G82,G83,G84,G85,G86,G87,G88),G89,G90,G91,G92,G93,G94,G95,G97,G98,G99,G100,G101)/72</f>
        <v>909.0833333333334</v>
      </c>
      <c r="H105" t="s" s="54">
        <v>217</v>
      </c>
      <c r="I105" s="55">
        <f>AVERAGEIF(I2:I102,"&gt;-2")</f>
        <v>81.35714285714286</v>
      </c>
      <c r="J105" s="53">
        <f>AVERAGEIFS(J2:J102,I2:I102,"&gt;-2")</f>
        <v>-4.880952380952381</v>
      </c>
    </row>
    <row r="106" ht="23.15" customHeight="1">
      <c r="A106" s="50"/>
      <c r="B106" t="s" s="51">
        <v>218</v>
      </c>
      <c r="C106" s="18">
        <f>AVERAGE(C4,C18,C23,C26,C44,C60,C61,C74,C76,C102)</f>
        <v>35119.6</v>
      </c>
      <c r="D106" s="52">
        <f>AVERAGE(D4,D18,D23,D26,D44,D60,D61,D74,D76,D102)</f>
        <v>76.09999999999999</v>
      </c>
      <c r="E106" s="52">
        <f>AVERAGE(E4,E18,E23,E26,E44,E60,E61,E74,E76,E102)</f>
        <v>62.3</v>
      </c>
      <c r="F106" s="52">
        <f>AVERAGE(F4,F18,F23,F26,F44,F60,F61,F74,F76,F102)</f>
        <v>874</v>
      </c>
      <c r="G106" s="53">
        <f>AVERAGE(G4,G18,G23,G26,G44,G60,G61,G74,G76,G102)</f>
        <v>866.9</v>
      </c>
      <c r="H106" t="s" s="56">
        <v>219</v>
      </c>
      <c r="I106" s="57">
        <f>AVERAGEIF(I2:I102,"&lt;-2")</f>
        <v>-89.52500000000001</v>
      </c>
      <c r="J106" s="58">
        <f>AVERAGEIFS(J2:J102,I2:I102,"&lt;-2")</f>
        <v>10.95</v>
      </c>
    </row>
    <row r="107" ht="23.15" customHeight="1">
      <c r="A107" s="50"/>
      <c r="B107" t="s" s="51">
        <v>220</v>
      </c>
      <c r="C107" s="18">
        <f>AVERAGE(C18,C102)</f>
        <v>38060.5</v>
      </c>
      <c r="D107" s="52">
        <f>AVERAGE(D18,D102)</f>
        <v>4</v>
      </c>
      <c r="E107" s="52">
        <f>AVERAGE(E18,E102)</f>
        <v>5</v>
      </c>
      <c r="F107" s="52">
        <f>AVERAGE(F18,F102)</f>
        <v>1375</v>
      </c>
      <c r="G107" s="53">
        <f>AVERAGE(G18,G102)</f>
        <v>1326</v>
      </c>
      <c r="H107" t="s" s="59">
        <v>221</v>
      </c>
      <c r="I107" s="60"/>
      <c r="J107" s="61"/>
    </row>
    <row r="108" ht="22.35" customHeight="1">
      <c r="A108" s="50"/>
      <c r="B108" t="s" s="51">
        <v>222</v>
      </c>
      <c r="C108" s="18">
        <f>AVERAGE(C44)</f>
        <v>40761</v>
      </c>
      <c r="D108" s="52">
        <f>AVERAGE(D44)</f>
        <v>54</v>
      </c>
      <c r="E108" s="52">
        <f>AVERAGE(E44)</f>
        <v>54</v>
      </c>
      <c r="F108" s="52">
        <f>AVERAGE(F44)</f>
        <v>143</v>
      </c>
      <c r="G108" s="53">
        <f>AVERAGE(G44)</f>
        <v>109</v>
      </c>
      <c r="H108" t="s" s="62">
        <v>223</v>
      </c>
      <c r="I108" s="21"/>
      <c r="J108" s="63"/>
    </row>
    <row r="109" ht="22.35" customHeight="1">
      <c r="A109" s="64"/>
      <c r="B109" t="s" s="51">
        <v>224</v>
      </c>
      <c r="C109" s="18">
        <f>AVERAGE(C61,C83)</f>
        <v>31153</v>
      </c>
      <c r="D109" s="52">
        <f>AVERAGE(D61,D83)</f>
        <v>45.5</v>
      </c>
      <c r="E109" s="52">
        <f>AVERAGE(E61,E83)</f>
        <v>31</v>
      </c>
      <c r="F109" s="52">
        <f>AVERAGE(F61,F83)</f>
        <v>819.5</v>
      </c>
      <c r="G109" s="53">
        <f>AVERAGE(G61,G83)</f>
        <v>843</v>
      </c>
      <c r="H109" t="s" s="62">
        <v>225</v>
      </c>
      <c r="I109" s="24"/>
      <c r="J109" s="28"/>
    </row>
    <row r="110" ht="22.35" customHeight="1">
      <c r="A110" s="64"/>
      <c r="B110" t="s" s="51">
        <v>226</v>
      </c>
      <c r="C110" s="18">
        <f>SUM(SUM(C2,C4,C5,C8,C9,C11,C16,C17,C23,C24,C25,C26,C27,C29,C30,C32,C33,C35,C36,C37,C42,C48,C49,C50,C52,C53,C54,C58,C59,C62),C63,C64,C65,C69,C72,C74,C75,C76,C77,C78,C79,C80,C81,C82,C84,C85,C86,C87,C88,C89,C90,C91,C92,C93,C94,C95,C98,C100,C101)/59</f>
        <v>33453.661016949147</v>
      </c>
      <c r="D110" s="52">
        <f>SUM(SUM(D2,D4,D5,D8,D9,D11,D16,D17,D23,D24,D25,D26,D27,D29,D30,D32,D33,D35,D36,D37,D42,D48,D49,D50,D52,D53,D54,D58,D59,D62),D63,D64,D65,D69,D72,D74,D75,D76,D77,D78,D79,D80,D81,D82,D84,D85,D86,D87,D88,D89,D90,D91,D92,D93,D94,D95,D98,D100,D101)/59</f>
        <v>105.2881355932203</v>
      </c>
      <c r="E110" s="52">
        <f>SUM(SUM(E2,E4,E5,E8,E9,E11,E16,E17,E23,E24,E25,E26,E27,E29,E30,E32,E33,E35,E36,E37,E42,E48,E49,E50,E52,E53,E54,E58,E59,E62),E63,E64,E65,E69,E72,E74,E75,E76,E77,E78,E79,E80,E81,E82,E84,E85,E86,E87,E88,E89,E90,E91,E92,E93,E94,E95,E98,E100,E101)/59</f>
        <v>106.5593220338983</v>
      </c>
      <c r="F110" s="52">
        <f>SUM(SUM(F2,F4,F5,F8,F9,F11,F16,F17,F23,F24,F25,F26,F27,F29,F30,F32,F33,F35,F36,F37,F42,F48,F49,F50,F52,F53,F54,F58,F59,F62),F63,F64,F65,F69,F72,F74,F75,F76,F77,F78,F79,F80,F81,F82,F84,F85,F86,F87,F88,F89,F90,F91,F92,F93,F94,F95,F98,F100,F101)/59</f>
        <v>882.3389830508474</v>
      </c>
      <c r="G110" s="53">
        <f>SUM(SUM(G2,G4,G5,G8,G9,G11,G16,G17,G23,G24,G25,G26,G27,G29,G30,G32,G33,G35,G36,G37,G42,G48,G49,G50,G52,G53,G54,G58,G59,G62),G63,G64,G65,G69,G72,G74,G75,G76,G77,G78,G79,G80,G81,G82,G84,G85,G86,G87,G88,G89,G90,G91,G92,G93,G94,G95,G98,G100,G101)/59</f>
        <v>874.0508474576271</v>
      </c>
      <c r="H110" t="s" s="62">
        <v>227</v>
      </c>
      <c r="I110" s="24"/>
      <c r="J110" s="28"/>
    </row>
    <row r="111" ht="22.35" customHeight="1">
      <c r="A111" s="64"/>
      <c r="B111" t="s" s="51">
        <v>228</v>
      </c>
      <c r="C111" s="18">
        <f>AVERAGE(C7,C13,C18,C19,C39,C40,C43,C51,C57,C66,C67,C68,C71,C73,C97,C99,C102)</f>
        <v>36072</v>
      </c>
      <c r="D111" s="52">
        <f>AVERAGE(D7,D13,D18,D19,D39,D40,D43,D51,D57,D66,D67,D68,D71,D73,D97,D99,D102)</f>
        <v>109.2352941176471</v>
      </c>
      <c r="E111" s="52">
        <f>AVERAGE(E7,E13,E18,E19,E39,E40,E43,E51,E57,E66,E67,E68,E71,E73,E97,E99,E102)</f>
        <v>119.2352941176471</v>
      </c>
      <c r="F111" s="52">
        <f>AVERAGE(F7,F13,F18,F19,F39,F40,F43,F51,F57,F66,F67,F68,F71,F73,F97,F99,F102)</f>
        <v>1080.588235294118</v>
      </c>
      <c r="G111" s="53">
        <f>AVERAGE(G7,G13,G18,G19,G39,G40,G43,G51,G57,G66,G67,G68,G71,G73,G97,G99,G102)</f>
        <v>1103.941176470588</v>
      </c>
      <c r="H111" t="s" s="62">
        <v>229</v>
      </c>
      <c r="I111" s="24"/>
      <c r="J111" s="28"/>
    </row>
    <row r="112" ht="22.35" customHeight="1">
      <c r="A112" s="64"/>
      <c r="B112" t="s" s="51">
        <v>230</v>
      </c>
      <c r="C112" s="18">
        <f>AVERAGE(C3,C41,C44,C60)</f>
        <v>39838</v>
      </c>
      <c r="D112" s="52">
        <f>AVERAGE(D3,D41,D44,D60)</f>
        <v>29.25</v>
      </c>
      <c r="E112" s="52">
        <f>AVERAGE(E3,E41,E44,E60)</f>
        <v>33.5</v>
      </c>
      <c r="F112" s="52">
        <f>AVERAGE(F3,F41,F44,F60)</f>
        <v>555</v>
      </c>
      <c r="G112" s="53">
        <f>AVERAGE(G3,G41,G44,G60)</f>
        <v>525.25</v>
      </c>
      <c r="H112" t="s" s="62">
        <v>231</v>
      </c>
      <c r="I112" s="24"/>
      <c r="J112" s="28"/>
    </row>
    <row r="113" ht="22.35" customHeight="1">
      <c r="A113" s="64"/>
      <c r="B113" t="s" s="51">
        <v>232</v>
      </c>
      <c r="C113" s="18">
        <f>SUM(SUM(C2,C3,C5,C9,C11,C13,C16,C18,C19,C23,C24,C26,C27,C32,C33,C35,C36,C39,C41,C43,C44,C49,C50,C51,C52,C60,C61,C62,C64,C65),C66,C67,C68,C69,C71,C72,C73,C75,C76,C79,C80,C81,C82,C83,C84,C85,C86,C91,C93,C94,C95,C98,C99,C101,C102)/55</f>
        <v>34523.2</v>
      </c>
      <c r="D113" s="52">
        <f>SUM(SUM(D2,D3,D5,D9,D11,D13,D16,D18,D19,D23,D24,D26,D27,D32,D33,D35,D36,D39,D41,D43,D44,D49,D50,D51,D52,D60,D61,D62,D64,D65),D66,D67,D68,D69,D71,D72,D73,D75,D76,D79,D80,D81,D82,D83,D84,D85,D86,D91,D93,D94,D95,D98,D99,D101,D102)/55</f>
        <v>22.67272727272727</v>
      </c>
      <c r="E113" s="52">
        <f>SUM(SUM(E2,E3,E5,E9,E11,E13,E16,E18,E19,E23,E24,E26,E27,E32,E33,E35,E36,E39,E41,E43,E44,E49,E50,E51,E52,E60,E61,E62,E64,E65),E66,E67,E68,E69,E71,E72,E73,E75,E76,E79,E80,E81,E82,E83,E84,E85,E86,E91,E93,E94,E95,E98,E99,E101,E102)/55</f>
        <v>30.56363636363636</v>
      </c>
      <c r="F113" s="52">
        <f>SUM(SUM(F2,F3,F5,F9,F11,F13,F16,F18,F19,F23,F24,F26,F27,F32,F33,F35,F36,F39,F41,F43,F44,F49,F50,F51,F52,F60,F61,F62,F64,F65),F66,F67,F68,F69,F71,F72,F73,F75,F76,F79,F80,F81,F82,F83,F84,F85,F86,F91,F93,F94,F95,F98,F99,F101,F102)/55</f>
        <v>1095.745454545455</v>
      </c>
      <c r="G113" s="53">
        <f>SUM(SUM(G2,G3,G5,G9,G11,G13,G16,G18,G19,G23,G24,G26,G27,G32,G33,G35,G36,G39,G41,G43,G44,G49,G50,G51,G52,G60,G61,G62,G64,G65),G66,G67,G68,G69,G71,G72,G73,G75,G76,G79,G80,G81,G82,G83,G84,G85,G86,G91,G93,G94,G95,G98,G99,G101,G102)/55</f>
        <v>1079.763636363636</v>
      </c>
      <c r="H113" t="s" s="62">
        <v>233</v>
      </c>
      <c r="I113" s="24"/>
      <c r="J113" s="28"/>
    </row>
    <row r="114" ht="23.15" customHeight="1">
      <c r="A114" s="65"/>
      <c r="B114" t="s" s="66">
        <v>234</v>
      </c>
      <c r="C114" s="67">
        <f>AVERAGE(C4,C7,C8,C17,C25,C29,C30,C37,C40,C42,C48,C53,C54,C57,C58,C59,C63,C74,C77,C78,C87,C88,C89,C90,C92,C97,C100)</f>
        <v>33698.962962962964</v>
      </c>
      <c r="D114" s="68">
        <f>AVERAGE(D4,D7,D8,D17,D25,D29,D30,D37,D40,D42,D48,D53,D54,D57,D58,D59,D63,D74,D77,D78,D87,D88,D89,D90,D92,D97,D100)</f>
        <v>260.3703703703704</v>
      </c>
      <c r="E114" s="68">
        <f>AVERAGE(E4,E7,E8,E17,E25,E29,E30,E37,E40,E42,E48,E53,E54,E57,E58,E59,E63,E74,E77,E78,E87,E88,E89,E90,E92,E97,E100)</f>
        <v>252.9259259259259</v>
      </c>
      <c r="F114" s="68">
        <f>AVERAGE(F4,F7,F8,F17,F25,F29,F30,F37,F40,F42,F48,F53,F54,F57,F58,F59,F63,F74,F77,F78,F87,F88,F89,F90,F92,F97,F100)</f>
        <v>519.2962962962963</v>
      </c>
      <c r="G114" s="58">
        <f>AVERAGE(G4,G7,G8,G17,G25,G29,G30,G37,G40,G42,G48,G53,G54,G57,G58,G59,G63,G74,G77,G78,G87,G88,G89,G90,G92,G97,G100)</f>
        <v>545.7777777777778</v>
      </c>
      <c r="H114" t="s" s="69">
        <v>235</v>
      </c>
      <c r="I114" s="70"/>
      <c r="J114" s="71"/>
    </row>
    <row r="115" ht="61.6" customHeight="1">
      <c r="A115" t="s" s="72">
        <v>0</v>
      </c>
      <c r="B115" t="s" s="73">
        <v>1</v>
      </c>
      <c r="C115" t="s" s="74">
        <v>2</v>
      </c>
      <c r="D115" t="s" s="75">
        <v>3</v>
      </c>
      <c r="E115" t="s" s="75">
        <v>4</v>
      </c>
      <c r="F115" t="s" s="75">
        <v>5</v>
      </c>
      <c r="G115" t="s" s="75">
        <v>6</v>
      </c>
      <c r="H115" t="s" s="76">
        <v>7</v>
      </c>
      <c r="I115" t="s" s="77">
        <v>8</v>
      </c>
      <c r="J115" t="s" s="78">
        <v>9</v>
      </c>
    </row>
    <row r="116" ht="19" customHeight="1">
      <c r="A116" t="s" s="79">
        <v>236</v>
      </c>
      <c r="B116" s="80"/>
      <c r="C116" s="81"/>
      <c r="D116" s="82"/>
      <c r="E116" s="82"/>
      <c r="F116" s="82"/>
      <c r="G116" s="82"/>
      <c r="H116" s="80"/>
      <c r="I116" s="82"/>
      <c r="J116" s="83"/>
    </row>
    <row r="117" ht="19" customHeight="1">
      <c r="A117" t="s" s="84">
        <v>237</v>
      </c>
      <c r="B117" s="85"/>
      <c r="C117" s="86"/>
      <c r="D117" s="87"/>
      <c r="E117" s="87"/>
      <c r="F117" s="87"/>
      <c r="G117" s="87"/>
      <c r="H117" s="85"/>
      <c r="I117" s="87"/>
      <c r="J117" s="88"/>
    </row>
    <row r="118" ht="8" customHeight="1">
      <c r="A118" s="89"/>
      <c r="B118" s="38"/>
      <c r="C118" s="40"/>
      <c r="D118" s="40"/>
      <c r="E118" s="40"/>
      <c r="F118" s="40"/>
      <c r="G118" s="40"/>
      <c r="H118" s="41"/>
      <c r="I118" s="90"/>
      <c r="J118" s="90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