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CSIR AUST-rainfall" sheetId="1" r:id="rId4"/>
  </sheets>
</workbook>
</file>

<file path=xl/sharedStrings.xml><?xml version="1.0" encoding="utf-8"?>
<sst xmlns="http://schemas.openxmlformats.org/spreadsheetml/2006/main" uniqueCount="1529">
  <si>
    <t>Australian average temperatures and rainfall pre-1931 to 2021</t>
  </si>
  <si>
    <t>LOCATION HISTORY</t>
  </si>
  <si>
    <t>New South Wales</t>
  </si>
  <si>
    <t>Maxima</t>
  </si>
  <si>
    <t>Minima</t>
  </si>
  <si>
    <t>Rainfall</t>
  </si>
  <si>
    <t>Source: Torok 1996 The development of a high quality historical temperature data base for Australia</t>
  </si>
  <si>
    <t>TIBOOBURRA</t>
  </si>
  <si>
    <t>CSIR  1911-1931 average max</t>
  </si>
  <si>
    <t>46037  1910-2021</t>
  </si>
  <si>
    <t>46037  2000-2021</t>
  </si>
  <si>
    <t>CSIR  1911-1931 average min</t>
  </si>
  <si>
    <t>CSIR  1890-1931 rainfall</t>
  </si>
  <si>
    <t>46037  1911-1931 rainfall</t>
  </si>
  <si>
    <t>46037  2000-2021 rainfall</t>
  </si>
  <si>
    <t>Tibooburra 46037
1909: Stevenson Screen erected.
07/1925: First correspondence.
11/1944: Move
1940s: Reading problems, especially for min until 1952.
05/1975: Pile of bricks near screen, yard cluttered.
08/1980: Move and small screen replaces large one.</t>
  </si>
  <si>
    <t>&lt; Mean &lt;1931</t>
  </si>
  <si>
    <t>&lt; Mean 2000-2021</t>
  </si>
  <si>
    <t>Annual</t>
  </si>
  <si>
    <t>&lt; Difference</t>
  </si>
  <si>
    <t>ACORN</t>
  </si>
  <si>
    <t>AWS</t>
  </si>
  <si>
    <t>WHITE CLIFFS</t>
  </si>
  <si>
    <t>46129  2005-2021</t>
  </si>
  <si>
    <t>46129  2000-2021</t>
  </si>
  <si>
    <t>CSIR  1901-1931 rainfall</t>
  </si>
  <si>
    <t>46042  1911-1931 rainfall</t>
  </si>
  <si>
    <t>46129  2000-2021 rainfall</t>
  </si>
  <si>
    <t>White Cliffs 46042
08/1925: First correspondence.
05/1947: Stevenson Screen erected. Housing prior to this had no door and was open to
the south.
06/1963: Thermometer broken on dog's nose.
05/1975: Temporary site due to building, probably not moved back.
03/1980: Possible small move for better exposure.</t>
  </si>
  <si>
    <t>WILCANNIA</t>
  </si>
  <si>
    <t>CSIR  1885-1931 average max</t>
  </si>
  <si>
    <t>46043  2000-2021</t>
  </si>
  <si>
    <t>CSIR  1885-1931 average min</t>
  </si>
  <si>
    <t>CSIR  1879-1931 rainfall</t>
  </si>
  <si>
    <t>46043  1885-1931 rainfall</t>
  </si>
  <si>
    <t>46043  2000-2021 rainfall</t>
  </si>
  <si>
    <t>Wilcannia 46043
01/1922: First correspondence.
05/1975: Site has deteriorated due to fence and clutter.
Possible site changes in 1960s and 1980s to improve exposure which is poor on many
occasions.</t>
  </si>
  <si>
    <t>BROKEN HILL</t>
  </si>
  <si>
    <t>CSIR  1891-1931 average max</t>
  </si>
  <si>
    <t>47048 1960-2021</t>
  </si>
  <si>
    <t>47048 2000-2021</t>
  </si>
  <si>
    <t>CSIR  1891-1931 average min</t>
  </si>
  <si>
    <t>CSIR  1889-1931 rainfall</t>
  </si>
  <si>
    <t>47007  1891-1931 rainfall</t>
  </si>
  <si>
    <t>47048  2000-2021 rainfall</t>
  </si>
  <si>
    <t>Broken Hill 47007
1908: First correspondence.
1929: Move to PO from railway (1889-1920?) or airport (1922-1929?).
1940s: Reading problems with min.
10/1960: Screen moved.
07/1973: Trees growing to west.
12/1985: Move to new site, after closure due to lack of interest, 2 kIn south of old site.</t>
  </si>
  <si>
    <t>BOURKE</t>
  </si>
  <si>
    <t>CSIR  1878-1931 average max</t>
  </si>
  <si>
    <t>48245  1999-2021</t>
  </si>
  <si>
    <t>48245 2000-2021</t>
  </si>
  <si>
    <t>CSIR  1878-1931 average min</t>
  </si>
  <si>
    <t>CSIR  1873-1931 rainfall</t>
  </si>
  <si>
    <t>48013  1878-1931 rainfall</t>
  </si>
  <si>
    <t>48245  2000-2021 rainfall</t>
  </si>
  <si>
    <r>
      <rPr>
        <sz val="10"/>
        <color indexed="8"/>
        <rFont val="Arial"/>
      </rPr>
      <t xml:space="preserve">Bourke 48013
</t>
    </r>
    <r>
      <rPr>
        <sz val="10"/>
        <color indexed="8"/>
        <rFont val="Arial"/>
      </rPr>
      <t xml:space="preserve">08/1908: Stevenson </t>
    </r>
    <r>
      <rPr>
        <sz val="10"/>
        <color indexed="8"/>
        <rFont val="Arial"/>
      </rPr>
      <t xml:space="preserve">screen installed
</t>
    </r>
    <r>
      <rPr>
        <sz val="10"/>
        <color indexed="8"/>
        <rFont val="Arial"/>
      </rPr>
      <t xml:space="preserve">05/1920: First correspondence.
</t>
    </r>
    <r>
      <rPr>
        <sz val="10"/>
        <color indexed="8"/>
        <rFont val="Arial"/>
      </rPr>
      <t xml:space="preserve">05/1937: Screen moved to clearer site.
</t>
    </r>
    <r>
      <rPr>
        <sz val="10"/>
        <color indexed="8"/>
        <rFont val="Arial"/>
      </rPr>
      <t xml:space="preserve">10/1947: Vegetation problems.
</t>
    </r>
    <r>
      <rPr>
        <sz val="10"/>
        <color indexed="8"/>
        <rFont val="Arial"/>
      </rPr>
      <t xml:space="preserve">11/1964: New screen to replace poor one.
</t>
    </r>
    <r>
      <rPr>
        <sz val="10"/>
        <color indexed="8"/>
        <rFont val="Arial"/>
      </rPr>
      <t xml:space="preserve">09/1983: Green border around screen roof to be repainted white.
</t>
    </r>
    <r>
      <rPr>
        <sz val="10"/>
        <color indexed="8"/>
        <rFont val="Arial"/>
      </rPr>
      <t>1980s: Site continues to be sub-standard due to vegetation.</t>
    </r>
  </si>
  <si>
    <t>Airport</t>
  </si>
  <si>
    <t>BREWARRINA</t>
  </si>
  <si>
    <t>CSIR  1913-1931 average max</t>
  </si>
  <si>
    <t>48015  1911-2021</t>
  </si>
  <si>
    <t>48015 2000-2021</t>
  </si>
  <si>
    <t>CSIR  1913-1931 average min</t>
  </si>
  <si>
    <t>CSIR  1875-1931 rainfall</t>
  </si>
  <si>
    <t>48015  1913-1931 rainfall</t>
  </si>
  <si>
    <t>48015  2000-2021 rainfall</t>
  </si>
  <si>
    <t>Brewarrina 48015
03/1928: First correspondence.
1930s: Entry problems
10/1951: Screen knocked over by stock.
06/1959: New screen replaces very poor, old one. Possible move.
09/1987: Move 60 m to improve exposure.
08/1993: Move to hospital.</t>
  </si>
  <si>
    <t>COBAR</t>
  </si>
  <si>
    <t>CSIR  1893-1931 average max</t>
  </si>
  <si>
    <t>48027  1962-2021</t>
  </si>
  <si>
    <t>48027 2000-2021</t>
  </si>
  <si>
    <t>CSIR  1893-1931 average min</t>
  </si>
  <si>
    <t>CSIR  1882-1931 rainfall</t>
  </si>
  <si>
    <t>48030  1893-1931 rainfall</t>
  </si>
  <si>
    <t>48027  2000-2021 rainfall</t>
  </si>
  <si>
    <t>Cobar 48027 and 48030
12/1924: First correspondence. PO reopened.
03/1937: Minimum reading problems.
01/1963: Move to MO for composite site.</t>
  </si>
  <si>
    <t>COLLARENEBRI</t>
  </si>
  <si>
    <t>48031  1907-2021</t>
  </si>
  <si>
    <t>48031 2000-2021</t>
  </si>
  <si>
    <t>CSIR  1885-1931 rainfall</t>
  </si>
  <si>
    <t>48031  1911-1931 rainfall</t>
  </si>
  <si>
    <t>48031  2000-2021 rainfall</t>
  </si>
  <si>
    <t>Collarenebri 48031
05/1927: First correspondence.
11/1967: Screen moved away from site that has been built up.
05/1993: Screen moved to local pool.</t>
  </si>
  <si>
    <t>BALRANALD</t>
  </si>
  <si>
    <t>CSIR  1908-1931 average max</t>
  </si>
  <si>
    <t>49002  1907-2021</t>
  </si>
  <si>
    <t>49002 2000-2021</t>
  </si>
  <si>
    <t>CSIR  1908-1931 average min</t>
  </si>
  <si>
    <t>49002  1879-2021</t>
  </si>
  <si>
    <t>CSIR  1908-1931 rainfall</t>
  </si>
  <si>
    <t>49002  1908-1931 rainfall</t>
  </si>
  <si>
    <t>49002  2000-2021 rainfall</t>
  </si>
  <si>
    <t>Balranald 49002.0
03/1927: First correspondence.
06/1951: Site moved to more confined space.
05/1967: Move from very poor site to good one.
02/1986: Move to new site 600 m north west</t>
  </si>
  <si>
    <t>CONDOBOLIN</t>
  </si>
  <si>
    <t>50137  1993-2021</t>
  </si>
  <si>
    <t>50137 2000-2021</t>
  </si>
  <si>
    <t>CSIR  1881-1931 rainfall</t>
  </si>
  <si>
    <t>50014  1911-1931 rainfall</t>
  </si>
  <si>
    <t>40137  2000-2021 rainfall</t>
  </si>
  <si>
    <t>Condobolin 50014
01/1924: First correspondence.
1920s: Entry problems.
12/1946: Stevenson Screen supplied. Prior to this was a brown old type with a faulty
roof, possibly not a Stevenson. It was also one foot too high.
04/1975: Exposure of site has changed but still good.
07/1983: Site has deteriorated slightly.</t>
  </si>
  <si>
    <t>COONAMBLE</t>
  </si>
  <si>
    <t>CSIR  1910-1931 average max</t>
  </si>
  <si>
    <t>51161  1997-2021</t>
  </si>
  <si>
    <t>51161 2000-2021</t>
  </si>
  <si>
    <t>CSIR  1910-1931 average min</t>
  </si>
  <si>
    <t>CSIR  1880-1931 rainfall</t>
  </si>
  <si>
    <t>51010  1910-1931 rainfall</t>
  </si>
  <si>
    <t>51161  2000-2021 rainfall</t>
  </si>
  <si>
    <t>Coonamble 51010
08/1924: First correspondence.
III 1945: Screen has rusty tin roof and is in poor site.
06/1948: Move to better exposure and new screen.
04/1969: Move from concreted and built up site to good one.
03/1979: Max and min reading problems last few years.</t>
  </si>
  <si>
    <t>NYNGAN</t>
  </si>
  <si>
    <t>CSIR  1921-1931 average max</t>
  </si>
  <si>
    <t>51039  1920-2019</t>
  </si>
  <si>
    <t>51039 2000-2019</t>
  </si>
  <si>
    <t>CSIR  1921-1931 average min</t>
  </si>
  <si>
    <t>CSIR  1911-1931 rainfall</t>
  </si>
  <si>
    <t>51095  1921-1931 rainfall</t>
  </si>
  <si>
    <t>51039  2000-2021 rainfall</t>
  </si>
  <si>
    <t>TRANGIE</t>
  </si>
  <si>
    <t>CSIR  1914-1931 average max</t>
  </si>
  <si>
    <t>51049  1922-2021</t>
  </si>
  <si>
    <t>51049 2000-2021</t>
  </si>
  <si>
    <t>CSIR  1914-1931 average min</t>
  </si>
  <si>
    <t>CSIR  1899-1931 rainfall</t>
  </si>
  <si>
    <t>51048  1914-1931 rainfall</t>
  </si>
  <si>
    <t>Trangie 51049 and 51048
11/1933: First correspondence.
02/1944: Move 200 yards south to PO.
01/1969: Move for composite site.
06/1987: Site moved 400 m to better exposure.</t>
  </si>
  <si>
    <t>MUNGINDI</t>
  </si>
  <si>
    <t>CSIR  1919-1931 average max</t>
  </si>
  <si>
    <t>52020  1915-2021</t>
  </si>
  <si>
    <t>52020 2000-2021</t>
  </si>
  <si>
    <t>CSIR  1919-1931 average min</t>
  </si>
  <si>
    <t>CSIR  1887-1931 rainfall</t>
  </si>
  <si>
    <t>53018  1919-1931 rainfall</t>
  </si>
  <si>
    <t>52020  2000-2021 rainfall</t>
  </si>
  <si>
    <t>Mungindi 52020
10/1924: First correspondence.
1920s: Min entry problems.
07/1960: New screen.</t>
  </si>
  <si>
    <t>WALGETT</t>
  </si>
  <si>
    <t>CSIR  1880-1931 average max</t>
  </si>
  <si>
    <t>52088  1993-2021</t>
  </si>
  <si>
    <t>52088 2000-2021</t>
  </si>
  <si>
    <t>CSIR  1880-1931 average min</t>
  </si>
  <si>
    <t>52026  1880-1931 rainfall</t>
  </si>
  <si>
    <t>52088  2000-2021 rainfall</t>
  </si>
  <si>
    <t>Walgett 52026
09/1878: From observer notes 'Thermometers placed on a verandah having an easterly
aspect. Verandah high and cool, partly boarded in front, not in glare of sun'.
09/1923: First correspondence.
11/1931: Entry and site problems creeping into observations.
08/1960: Possible small move when new screen replaces very poor one.
11/1962: Move to better exposure.
10/1971: Move due to building.
09/1983: Green vegetation needs to be removed.
06/1993: Move to airport due to vegetation problem.</t>
  </si>
  <si>
    <t>NARRABRI</t>
  </si>
  <si>
    <t>CSIR  1872-1931 average max</t>
  </si>
  <si>
    <t>54038  2001-2021</t>
  </si>
  <si>
    <t>54038 2000-2021</t>
  </si>
  <si>
    <t>CSIR  1872-1931 average min</t>
  </si>
  <si>
    <t>CSIR  1871-1931 rainfall</t>
  </si>
  <si>
    <t>54120  1872-1931 rainfall</t>
  </si>
  <si>
    <t>54038  2000-2021 rainfall</t>
  </si>
  <si>
    <t>Narrabri West 53030 and 54120
08/1927: First correspondence.
1930s: Entry problems
01/1962: Move 3 miles to composite site from Narrabri.
08/1970: Site move and new screen replaces poor one.
09/1981: Trees have been planted near screen.
12/1989: Site moved 9 m to better exposure.</t>
  </si>
  <si>
    <t>INVERELL</t>
  </si>
  <si>
    <t>CSIR  1907-1931 average max</t>
  </si>
  <si>
    <t>56242  1995-2021</t>
  </si>
  <si>
    <t>56242 2000-2021</t>
  </si>
  <si>
    <t>CSIR  1907-1931 average min</t>
  </si>
  <si>
    <t>56017  1907-1931 rainfall</t>
  </si>
  <si>
    <t>56242  2000-2021 rainfall</t>
  </si>
  <si>
    <t>Inverell 56017
05/1924: First correspondence.
09/1949: Building renders site poor.
05/1957: Tree to be lopped, screen to be repaired.
09/1967: Site moved to clear site. Screen replaced after being brown due to lack of paint.</t>
  </si>
  <si>
    <t>GUNNEDAH</t>
  </si>
  <si>
    <t>55202 2001-2021</t>
  </si>
  <si>
    <t>55202 2000-2021</t>
  </si>
  <si>
    <t>55023  1913-1931 rainfall</t>
  </si>
  <si>
    <t>55202  2000-2021 rainfall</t>
  </si>
  <si>
    <t>Gunnedah 55023
08/1930: First correspondence.
03/1931: Screen fixed after being in poor state.
11/1948: Move but site not improved.
07/1959: New screen and possible small move.
03/1966: Move to radio station with good exposure.
07/1975: Site moved 0.4 mile southeast to improve site and observer.
11/1989: Screen in poor condition.</t>
  </si>
  <si>
    <t>QUIRINDI</t>
  </si>
  <si>
    <t>CSIR  1915-1931 average max</t>
  </si>
  <si>
    <t>55049  1907-2021</t>
  </si>
  <si>
    <t>55049 2000-2021</t>
  </si>
  <si>
    <t>CSIR  1915-1931 average min</t>
  </si>
  <si>
    <t>CSIR  1884-1931 rainfall</t>
  </si>
  <si>
    <t>55049  1915-1931 rainfall</t>
  </si>
  <si>
    <t>55049  2000-2021 rainfall</t>
  </si>
  <si>
    <t>Quirindi 55049
06/1925: First correspondence.
1936: Building occurring, pile of wood near screen.
03/1944: Screen moved small distance to improve exposure.
05/1957: Screen was facing west. Moved 12 feet to better position.
09/1962: New screen, reoriented to face south.
12/1965: Move 60 feet southeast to better site.
10/1974: New screen moved to new position 30 feet east.</t>
  </si>
  <si>
    <t>TAMWORTH</t>
  </si>
  <si>
    <t>CSIR  1909-1931 average max</t>
  </si>
  <si>
    <t>55325  1992-2021</t>
  </si>
  <si>
    <t>55325 2000-2021</t>
  </si>
  <si>
    <t>CSIR  1909-1931 average min</t>
  </si>
  <si>
    <t>55222  1909-1931 rainfall</t>
  </si>
  <si>
    <t>55325  2000-2021 rainfall</t>
  </si>
  <si>
    <t>Tamworth 55054
02/1926: First correspondence.
01/1935: Site moved to newspaper offices.
01/1942: Move 1 mile to residence.
07/1950: Move to new site.
02/1951: Move to airport 2 miles west.
07/1956: Move 5 miles to new aerodrome.
10/1970: Possible move.
01/1992: AWS installed to replace site due to building.</t>
  </si>
  <si>
    <t>ARMIDALE</t>
  </si>
  <si>
    <t>CSIR  1879-1931 average max</t>
  </si>
  <si>
    <t>56037  1997-2021</t>
  </si>
  <si>
    <t>56037 2000-2021</t>
  </si>
  <si>
    <t>CSIR  1879-1931 average min</t>
  </si>
  <si>
    <t>CSIR  1866-1931 rainfall</t>
  </si>
  <si>
    <t>56002  1879-1931 rainfall</t>
  </si>
  <si>
    <t>56037  2000-2021 rainfall</t>
  </si>
  <si>
    <t>Armidale 56002
1884: Screen inside house with fire going.
08/1921: First correspondence.
07/1930: Screen reoriented after facing east.
07/1965: Site move after 30 years of poor exposure.
01/1980: New small screen replaces large one.</t>
  </si>
  <si>
    <t>GLEN INNES</t>
  </si>
  <si>
    <t>56013  1970-2021</t>
  </si>
  <si>
    <t>56013 2000-2021</t>
  </si>
  <si>
    <t>56011  1908-1931 rainfall</t>
  </si>
  <si>
    <t>56013  2000-2021 rainfall</t>
  </si>
  <si>
    <t>Glen Innes 56011
07/1924: First correspondence.
1948: Site has deteriorated due to building.
1949: Screen is facing north.
04/1951: Screen rotated 180 degrees to face south.
03/1956: Move to next block due to building.
11/1964: Screen to be raised after being low last decade.
08/1981: Site has been bituminised.</t>
  </si>
  <si>
    <t>GUYRA</t>
  </si>
  <si>
    <t>CSIR  1918-1931 average max</t>
  </si>
  <si>
    <t>56229  1981-2021</t>
  </si>
  <si>
    <t>56229 2000-2021</t>
  </si>
  <si>
    <t>CSIR  1918-1931 average min</t>
  </si>
  <si>
    <t>CSIR  1891-1931 rainfall</t>
  </si>
  <si>
    <t>56016  1918-1931 rainfall</t>
  </si>
  <si>
    <t>56229  2000-2021 rainfall</t>
  </si>
  <si>
    <t>Guyra 56229 and 56016
03/1922: First correspondence.
05/1927: Screen door fixed.
1920s: Horses continue to break thermometers.
06/1949: New screen replaces one that has completely collapsed.
01/1964: Likely move to better exposure.
01/1981: Move to composite site.</t>
  </si>
  <si>
    <t>TENTERFIELD</t>
  </si>
  <si>
    <t>56032  1907-2021</t>
  </si>
  <si>
    <t>56032 2000-2021</t>
  </si>
  <si>
    <t>56032  1909-1931 rainfall</t>
  </si>
  <si>
    <t>56032  2000-2021 rainfall</t>
  </si>
  <si>
    <t>Tenterfield 56032
08/1927: First correspondence.
10/1962: Possible small move.
12/1964: Site deteriorates due to building.
05/1968: Site moved 80 yards southwest.
1975: Possible move away from buildings.
04/1991: Site moved 1.25 Ian across town.
04/1993: Another move 2 Ian back across town.</t>
  </si>
  <si>
    <t>CASINO</t>
  </si>
  <si>
    <t>58208  1995-2021</t>
  </si>
  <si>
    <t>58208 2000-2021</t>
  </si>
  <si>
    <t>CSIR  1874-1931 rainfall</t>
  </si>
  <si>
    <t>58063  1908-1931 rainfall</t>
  </si>
  <si>
    <t>58208  2000-2021 rainfall</t>
  </si>
  <si>
    <t>Casino 58063
04/1925: First correspondence. Iron roof has replaced wooden one.
05/1939: Screen's iron roof replaced and screen fixed.
05/1968: Non-standard screen replaced finally by Stevenson Screen.
12/1979: Site moved 20 feet, away from car park.
02/1981: Move 1.5 km south to excellent exposure.</t>
  </si>
  <si>
    <t>GRAFTON</t>
  </si>
  <si>
    <t>58161  2006-2021</t>
  </si>
  <si>
    <t>58161 2000-2021</t>
  </si>
  <si>
    <t>58025  1908-1931 rainfall</t>
  </si>
  <si>
    <t>58161  2000-2021 rainfall</t>
  </si>
  <si>
    <t>Grafton 58130 and 58024
02/1924: First correspondence.
11/1932: Screen has been facing west.
05/1940: Move 1.8 miles north of PO to good site.
01/1967: Move to composite site 1.75 miles west.</t>
  </si>
  <si>
    <t>LISMORE</t>
  </si>
  <si>
    <t>58214  2002-2021</t>
  </si>
  <si>
    <t>58214 2000-2021</t>
  </si>
  <si>
    <t>58037  1909-1931 rainfall</t>
  </si>
  <si>
    <t>58214  2000-2021 rainfall</t>
  </si>
  <si>
    <t>Lismore 58037
11/1931: First correspondence. Screen was only 1.5 feet high over long grass. Recent
building up of site. Move to clear position but screen left facing north.
09/1939: Screen raised from 2 feet high and reoriented from north. Possible move.
06/1945: Move to PO.
04/1953: Move across road to park with good exposure.
08/1986: Move 1.2 km from park to PO.</t>
  </si>
  <si>
    <t>KEMPSEY</t>
  </si>
  <si>
    <t>59007  2001-2021</t>
  </si>
  <si>
    <t>59007 2000-2021</t>
  </si>
  <si>
    <t>CSIR  1883-1931 rainfall</t>
  </si>
  <si>
    <t>59017  1908-1931 rainfall</t>
  </si>
  <si>
    <t>59007  2000-2021 rainfall</t>
  </si>
  <si>
    <t>Kempsey 59017
07/1922: First correspondence.
1920s: Sheltered by buildings.
03/1927: Move 0.75 mile due to building.
1930s: Entry problems and buildings shelter site.
12/1938: Screen to be painted, repaired, lowered and reoriented to fix problems.
08/1954: Site moved 2.5 miles due to building.
04/1960: Site moved to radio station.
06/1964: Screen 1 foot too high so lowered. Building to occur.
02/1987: Move 500 m west.
10/1987: Move 2.6 km.
09/1988: Move to new site 3.1 km northwest.</t>
  </si>
  <si>
    <t>PORT MACQUARIE</t>
  </si>
  <si>
    <t>60139  1995-2021</t>
  </si>
  <si>
    <t>60139 2000-2021</t>
  </si>
  <si>
    <t>CSIR  1862-1931 rainfall</t>
  </si>
  <si>
    <t>60026  1907-1931 rainfall</t>
  </si>
  <si>
    <t>60139  2000-2021 rainfall</t>
  </si>
  <si>
    <t>Port Macquarie 60026
08/1924: First correspondence.
01/1939: Move 100 yards to good site.
08/1961: Building has occurred.
10/1969: New screen replaces one with missing louvres.
10/1983: Site moved 1 km away from sea.</t>
  </si>
  <si>
    <t>TAREE</t>
  </si>
  <si>
    <t>CSIR  1912-1931 average max</t>
  </si>
  <si>
    <t>60141  1997-2021</t>
  </si>
  <si>
    <t>60141 2000-2021</t>
  </si>
  <si>
    <t>CSIR  1912-1931 average min</t>
  </si>
  <si>
    <t>60030  1912-1931 rainfall</t>
  </si>
  <si>
    <t>60141  2000-2021 rainfall</t>
  </si>
  <si>
    <t>Taree 60030
01/1931: First correspondence. Screen possibly 1 foot too high.
12/1951: Building has rendered site poor.
06/1964: Site moved 1.7 km due to extensive building.
06/1983: Some building occurring moved a few metres.</t>
  </si>
  <si>
    <t>JERRY’S PLAINS</t>
  </si>
  <si>
    <t>61430  2017-2021</t>
  </si>
  <si>
    <t>61430 2000-2021</t>
  </si>
  <si>
    <t>61086  1908-1931 rainfall</t>
  </si>
  <si>
    <t>61430  2000-2021 rainfall</t>
  </si>
  <si>
    <t>Jerrys Plains 61086
04/1926: First correspondence.
05/1939: Screen has no door in poor state.
03/1947: New screen erected.
07/1964: Move 50 yards south to clearer position.
08/1972: New screen.
09/1991: Trees encroaching on screen to be cut down.</t>
  </si>
  <si>
    <t>MAITLAND WEST</t>
  </si>
  <si>
    <t>CSIR  1868-1931 average max</t>
  </si>
  <si>
    <t>61428  2016-2021</t>
  </si>
  <si>
    <t>61428 2000-2021</t>
  </si>
  <si>
    <t>CSIR  1868-1931 average min</t>
  </si>
  <si>
    <t>CSIR  1868-1931 rainfall</t>
  </si>
  <si>
    <t>61035  1870-1931 rainfall</t>
  </si>
  <si>
    <t>61428  2000-2021 rainfall</t>
  </si>
  <si>
    <t>MURRURUNDI</t>
  </si>
  <si>
    <t>CSIR  1920-1931 average max</t>
  </si>
  <si>
    <t>61392  2003-2021</t>
  </si>
  <si>
    <t>61392 2000-2021</t>
  </si>
  <si>
    <t>CSIR  1920-1931 average min</t>
  </si>
  <si>
    <t>CSIR  1872-1931 rainfall</t>
  </si>
  <si>
    <t>61051  1920-1931 rainfall</t>
  </si>
  <si>
    <t>61392  2000-2021 rainfall</t>
  </si>
  <si>
    <t>Murrurundi 61051
10/1924: First correspondence.
1936: Screen green and cream in colour and facing north.
05/1961: Screen moved and reoriented.
05/1968: Site moved 110 feet south, large improvement in exposure.</t>
  </si>
  <si>
    <t>NEWCASTLE</t>
  </si>
  <si>
    <t>CSIR  1864-1931 average max</t>
  </si>
  <si>
    <t>61055  1862-2021</t>
  </si>
  <si>
    <t>61055 2000-2021</t>
  </si>
  <si>
    <t>CSIR  1864-1931 average min</t>
  </si>
  <si>
    <t>CSIR  1865-1931 rainfall</t>
  </si>
  <si>
    <t>61055  1864-1931 rainfall</t>
  </si>
  <si>
    <t>61055  2000-2021 rainfall</t>
  </si>
  <si>
    <t>Newcastle 61055
12/1922: First correspondence.
12/1943: Building to occur.
12/1955: Screen moved 40 feet west due to construction of tower.
08/1965: Screen stand is 6 inches too low and painted black.
10/1975: Building has rendered site poor.
02/1989: Screen recently moved out of enclosed position.</t>
  </si>
  <si>
    <t>MUDGEE</t>
  </si>
  <si>
    <t>62101  1991-2021</t>
  </si>
  <si>
    <t>62101 2000-2021</t>
  </si>
  <si>
    <t>62021  1909-1931 rainfall</t>
  </si>
  <si>
    <t>62101  2000-2021 rainfall</t>
  </si>
  <si>
    <t>Mudgee 62021
1908: Stevenson Screen supplied.
02/1931: First correspondence.
12/1956: New screen replaces 50 year old screen in very poor condition.
11/1967: Building has rendered site very poor.
12/1969: New screen moved to new site across road.
03/1986: Vegetation may be small problem.
01/1993: Site moved due to proposed building.</t>
  </si>
  <si>
    <t>BATHURST</t>
  </si>
  <si>
    <t>63005  1909-2021</t>
  </si>
  <si>
    <t>63005 2000-2021</t>
  </si>
  <si>
    <t>CSIR  1859-1931 rainfall</t>
  </si>
  <si>
    <t>63004  1864-1931 rainfall</t>
  </si>
  <si>
    <t>63005  2000-2021 rainfall</t>
  </si>
  <si>
    <t>Bathurst 63005
01/1909: Move to composite site.
06/1924: First correspondence.
04/1950: Grass is too long.
0711950: Site moved 0.5 mile.
12/1971: Stevenson Screen replaces non-standard screen.
11/1978: Screen moved 30 m east</t>
  </si>
  <si>
    <t>COWRA</t>
  </si>
  <si>
    <t>65111  2004-2021</t>
  </si>
  <si>
    <t>65111 2000-2021</t>
  </si>
  <si>
    <t>63002  1912-1931 rainfall</t>
  </si>
  <si>
    <t>65111  2000-2021 rainfall</t>
  </si>
  <si>
    <t>Cowra 65091 and 63021
03/1930: First correspondence.
04/1939: Some reading problems.
04/1950: Move to occur due to building.
1966: Site has been built up drastically.
01/1966: Move to composite site 2.5 miles away.</t>
  </si>
  <si>
    <t>KATOOMBA</t>
  </si>
  <si>
    <t>63039  1907-2021</t>
  </si>
  <si>
    <t>63039 2000-2021</t>
  </si>
  <si>
    <t>CSIR  1886-1931 rainfall</t>
  </si>
  <si>
    <t>63039  1907-1931 rainfall</t>
  </si>
  <si>
    <t>63039  2000-2021 rainfall</t>
  </si>
  <si>
    <t>Katoomba 63039
08/1921: First correspondence.
04/1896: Move from hotel to PO.
06/1947: Exposure has deteriorated due to building. Stevenson Screen replaces a nonstandard
stand made of brown wood.
08/1948: Small move.
01/1962: Possible move
08/1965: Move from PO to College with much better exposure.
01/1967: Move due to station closure.
07/1973: Move.
03/1974: Move.
12/1975: Move.
08/1982: Move.</t>
  </si>
  <si>
    <t>ORANGE</t>
  </si>
  <si>
    <t>63254  1976-2021</t>
  </si>
  <si>
    <t>63254 2000-2021</t>
  </si>
  <si>
    <t>63065  1914-1931 rainfall</t>
  </si>
  <si>
    <t>63254  2000-2021 rainfall</t>
  </si>
  <si>
    <t>Orange 63231 and 63065
10/1926: First correspondence. Site moved from school to PO by 1927.
04/1938: Site is enclosed by buildings.
06/1950: Site has further deteriorated.
07/1965: Site moved to open, grassy exposure.
08/1967: Site moved back to poor PO site.
01/1969: Move to composite site.
12/1969: Move to improve exposure.</t>
  </si>
  <si>
    <t>COONABARABRAN</t>
  </si>
  <si>
    <t>64008  1879-2021</t>
  </si>
  <si>
    <t>64008 2000-2021</t>
  </si>
  <si>
    <t>64008  1879-1931 rainfall</t>
  </si>
  <si>
    <t>64008  2000-2021 rainfall</t>
  </si>
  <si>
    <t>Coonabarabran 64008
09/1924: First correspondence.
04/1938: Exposure to be improved by removing incinerator and other lnicroclilnatic
influences.
06/1950: Possible move since 1938.
05/1957: Screen roof is black, needs repairs.
03/1973: Site moved to car park.
12/1992: Site still poor, new one being located.</t>
  </si>
  <si>
    <t>DUBBO</t>
  </si>
  <si>
    <t>CSIR  1874-1931 average max</t>
  </si>
  <si>
    <t>65070  1993-2021</t>
  </si>
  <si>
    <t>65070 2000-2021</t>
  </si>
  <si>
    <t>CSIR  1874-1931 average min</t>
  </si>
  <si>
    <t>65012  1874-1931 rainfall</t>
  </si>
  <si>
    <t>65070  2000-2021 rainfall</t>
  </si>
  <si>
    <t>Dubbo 65012
1873: Move of site.
1884: Move of site.
1921: Move of site.
02/1929: First correspondence.
04/1929: Observers of 60 years leave, so site moved to PO.
04/1938: New screen replaces very poor one and moved to better position.
07/1953: Building necessitates move next door after screen had been left on a fence.
11/1969: Screen moved 50 feet to better exposure.
01/1978: Move due to building 150 m west.
02/1982: Move to another poor site 300 yards southeast.
10/1986: Site moved 5 km northwest to good exposure.</t>
  </si>
  <si>
    <t>FORBES</t>
  </si>
  <si>
    <t>CSIR  1877-1931 average max</t>
  </si>
  <si>
    <t>65103  1995-2021</t>
  </si>
  <si>
    <t>65103 2000-2021</t>
  </si>
  <si>
    <t>CSIR  1877-1931 average min</t>
  </si>
  <si>
    <t>CSIR  1876-1931 rainfall</t>
  </si>
  <si>
    <t>65016  1877-1931 rainfall</t>
  </si>
  <si>
    <t>65103  2000-2021 rainfall</t>
  </si>
  <si>
    <t>Forbes 65016
06/1925: First correspondence
01/1926: Site moved 100 yards to residence from news offices.
06/1927: Move next door.
02/1928: Move to PO with poor exposure. Screen built in.
12/1936: Instruments have been moved to private residence.
04/1939: Screen has been moved 1 mile and now faces north.
10/1945: Screen still facing north.
0111952: Site moved 1.5 miles to good exposure.
07/1964: Screen poor and 1 foot too low.
10/1982: Site moved 1.5 km.
06/1988: Site move.
08/1988: Another move.
07/1991: Move to a new site.</t>
  </si>
  <si>
    <t>PARKES</t>
  </si>
  <si>
    <t>65068  1997-2021</t>
  </si>
  <si>
    <t>65068 2000-2021</t>
  </si>
  <si>
    <t>65026  1914-1931 rainfall</t>
  </si>
  <si>
    <t>65068  2000-2021 rainfall</t>
  </si>
  <si>
    <t>Parkes 65026
04/1924: First correspondence. Observer has died.
05/1924: Instruments moved across the street.
06/1925: New instruments replace very old ones and site moved to PO.
01/1927: Site moved.
11/1933: Site moved 1.5 miles.
07/1940: Instruments moved from residence to radio station.
03/1955: Move to police grounds.
02/1982: Move.
03/1990: Move to back of observer's house without permission.</t>
  </si>
  <si>
    <t>WELLINGTON</t>
  </si>
  <si>
    <t>65034  1907-2021</t>
  </si>
  <si>
    <t>65034 2000-2021</t>
  </si>
  <si>
    <t>65034  1909-1931 rainfall</t>
  </si>
  <si>
    <t>65034  2000-2021 rainfall</t>
  </si>
  <si>
    <t>Wellington 65034
11/1928: First correspondence.
01/1933: Screen in poor condition to be given a door.
06/1950: Stevenson Screen finally supplied.
10/1967: Building could be a problem.
02/1980: Move 200 m due to buildings.
09/1983: Screen moved to temporary site.
10/1985: Screen to be moved back.
06/1987: Site has trees growing which could be a problem.</t>
  </si>
  <si>
    <t>RICHMOND AGRICULTURAL COLLEGE</t>
  </si>
  <si>
    <t>67105  1993-2021</t>
  </si>
  <si>
    <t>67105 2000-2021</t>
  </si>
  <si>
    <t>67021  1907-1931 rainfall</t>
  </si>
  <si>
    <t>67105  2000-2021 rainfall</t>
  </si>
  <si>
    <r>
      <rPr>
        <sz val="9"/>
        <color indexed="8"/>
        <rFont val="Arial"/>
      </rPr>
      <t>Richmond 67033, 67021 and Windsor.</t>
    </r>
    <r>
      <rPr>
        <sz val="9"/>
        <color indexed="8"/>
        <rFont val="Helvetica Neue"/>
      </rPr>
      <t xml:space="preserve">
</t>
    </r>
    <r>
      <rPr>
        <sz val="9"/>
        <color indexed="8"/>
        <rFont val="Arial"/>
      </rPr>
      <t>1860s: Glaisher stand used.</t>
    </r>
    <r>
      <rPr>
        <sz val="9"/>
        <color indexed="8"/>
        <rFont val="Helvetica Neue"/>
      </rPr>
      <t xml:space="preserve">	</t>
    </r>
    <r>
      <rPr>
        <sz val="9"/>
        <color indexed="8"/>
        <rFont val="Arial"/>
      </rPr>
      <t>01/1868: The enclosure was moved a small distance closer to the observatory buildings.                   1874: A round, wooden telescope room was built.</t>
    </r>
    <r>
      <rPr>
        <sz val="9"/>
        <color indexed="8"/>
        <rFont val="Helvetica Neue"/>
      </rPr>
      <t xml:space="preserve">	
</t>
    </r>
    <r>
      <rPr>
        <sz val="9"/>
        <color indexed="8"/>
        <rFont val="Arial"/>
      </rPr>
      <t>1877: Irregular observations..</t>
    </r>
    <r>
      <rPr>
        <sz val="9"/>
        <color indexed="8"/>
        <rFont val="Helvetica Neue"/>
      </rPr>
      <t xml:space="preserve">
</t>
    </r>
    <r>
      <rPr>
        <sz val="9"/>
        <color indexed="8"/>
        <rFont val="Arial"/>
      </rPr>
      <t>1879: The observatory replaced by a brick construction.</t>
    </r>
    <r>
      <rPr>
        <sz val="9"/>
        <color indexed="8"/>
        <rFont val="Helvetica Neue"/>
      </rPr>
      <t xml:space="preserve">
</t>
    </r>
    <r>
      <rPr>
        <sz val="9"/>
        <color indexed="8"/>
        <rFont val="Arial"/>
      </rPr>
      <t>1894: The telescope room was also replaced with brick.</t>
    </r>
    <r>
      <rPr>
        <sz val="9"/>
        <color indexed="8"/>
        <rFont val="Helvetica Neue"/>
      </rPr>
      <t xml:space="preserve">
</t>
    </r>
    <r>
      <rPr>
        <sz val="9"/>
        <color indexed="8"/>
        <rFont val="Arial"/>
      </rPr>
      <t>1890s: Stevenson Screen supplied (Tebbutt's observation books).</t>
    </r>
    <r>
      <rPr>
        <sz val="9"/>
        <color indexed="8"/>
        <rFont val="Helvetica Neue"/>
      </rPr>
      <t xml:space="preserve">	
</t>
    </r>
    <r>
      <rPr>
        <sz val="9"/>
        <color indexed="8"/>
        <rFont val="Arial"/>
      </rPr>
      <t>01/1898: Move for composite site.</t>
    </r>
    <r>
      <rPr>
        <sz val="9"/>
        <color indexed="8"/>
        <rFont val="Helvetica Neue"/>
      </rPr>
      <t xml:space="preserve">	
</t>
    </r>
    <r>
      <rPr>
        <sz val="9"/>
        <color indexed="8"/>
        <rFont val="Arial"/>
      </rPr>
      <t>01/1926: First correspondence.</t>
    </r>
    <r>
      <rPr>
        <sz val="9"/>
        <color indexed="8"/>
        <rFont val="Helvetica Neue"/>
      </rPr>
      <t xml:space="preserve">	
</t>
    </r>
    <r>
      <rPr>
        <sz val="9"/>
        <color indexed="8"/>
        <rFont val="Arial"/>
      </rPr>
      <t>1939: Addition of an iron roof and the omission of a north side to the screen.</t>
    </r>
    <r>
      <rPr>
        <sz val="9"/>
        <color indexed="8"/>
        <rFont val="Helvetica Neue"/>
      </rPr>
      <t xml:space="preserve">	</t>
    </r>
    <r>
      <rPr>
        <sz val="9"/>
        <color indexed="8"/>
        <rFont val="Arial"/>
      </rPr>
      <t>1940s: Site deteriorates.</t>
    </r>
    <r>
      <rPr>
        <sz val="9"/>
        <color indexed="8"/>
        <rFont val="Helvetica Neue"/>
      </rPr>
      <t xml:space="preserve">
</t>
    </r>
    <r>
      <rPr>
        <sz val="9"/>
        <color indexed="8"/>
        <rFont val="Arial"/>
      </rPr>
      <t>04/1952: A small move to a clearer site and new screen.</t>
    </r>
    <r>
      <rPr>
        <sz val="9"/>
        <color indexed="8"/>
        <rFont val="Helvetica Neue"/>
      </rPr>
      <t xml:space="preserve">
</t>
    </r>
    <r>
      <rPr>
        <sz val="9"/>
        <color indexed="8"/>
        <rFont val="Arial"/>
      </rPr>
      <t>01/1954: Move for composite site.</t>
    </r>
    <r>
      <rPr>
        <sz val="9"/>
        <color indexed="8"/>
        <rFont val="Helvetica Neue"/>
      </rPr>
      <t xml:space="preserve">	</t>
    </r>
  </si>
  <si>
    <t>RIVERVIEW</t>
  </si>
  <si>
    <t>66214  2017-2021</t>
  </si>
  <si>
    <t>66214 2000-2021</t>
  </si>
  <si>
    <t>CSIR  1905-1931 rainfall</t>
  </si>
  <si>
    <t>66131  1910-1931 rainfall</t>
  </si>
  <si>
    <t>66214  2000-2021 rainfall</t>
  </si>
  <si>
    <t>SYDNEY</t>
  </si>
  <si>
    <t>CSIR  1858-1931 average max</t>
  </si>
  <si>
    <t>66062  1859-2020</t>
  </si>
  <si>
    <t>66062 2000-2020</t>
  </si>
  <si>
    <t>CSIR  1858-1931 average min</t>
  </si>
  <si>
    <t>CSIR  1858-1931 rainfall</t>
  </si>
  <si>
    <t>66062  1858-1931 rainfall</t>
  </si>
  <si>
    <t>66062  2000-2021 rainfall</t>
  </si>
  <si>
    <t>Sydney 66062
Late 1860s: Instruments moved to large shed after being held on Glaisher stand
1910: Instruments moved from shed to Stevenson Screen.
1917: Instruments moved from Observatory to position at cottage where they are to the
present. Differences due to move have been calculated to be 1.2°F (0.67°C) cooler at the
old site for maximum temperatures and O.5°F (0.28°C) warmer for minimum
temperatures (Kemp and Armstrong, 1972)</t>
  </si>
  <si>
    <t>ACORN - urban</t>
  </si>
  <si>
    <t>PARRAMATTA</t>
  </si>
  <si>
    <t>66124  1967-2021</t>
  </si>
  <si>
    <t>66124 2000-2021</t>
  </si>
  <si>
    <t>CSIR  1867-1931 rainfall</t>
  </si>
  <si>
    <t>66046  1915-1931 rainfall</t>
  </si>
  <si>
    <t>66124 2000-2021 rainfall</t>
  </si>
  <si>
    <t>Parramatta 66124 and 66046
09/1926: First correspondence.
01/1933: Home-made screen built.
10/1936: Move to school.
01/1967: Move for composite.
11/1981: Site move 100 m north.
12/1989: Move.</t>
  </si>
  <si>
    <t>BOWRAL</t>
  </si>
  <si>
    <t>68239  2001-2021</t>
  </si>
  <si>
    <t>68239 2000-2021</t>
  </si>
  <si>
    <t>68005  1910-1931 rainfall</t>
  </si>
  <si>
    <t>68239 2000-2021 rainfall</t>
  </si>
  <si>
    <t>Bowral 68102 and 68005
07/1924: First correspondence. Temporary site due to building. Soon to be moved to
permanent position.
02/1941: Possible move away from fence.
1945 : New screen replaces very poor one.
01/1966: Move for composite site 1.5 miles.
04/1983: Move 50 m to improve exposure.
01/1986: Move 1.7 km to good exposure.
08/1986: Moved 100 m east.
11/1989: Move 150 m next door.</t>
  </si>
  <si>
    <t>JERVIS</t>
  </si>
  <si>
    <t>68151  2001-2021</t>
  </si>
  <si>
    <t>68151  2000-2021</t>
  </si>
  <si>
    <t>68034  1912-1931 rainfall</t>
  </si>
  <si>
    <t>68151 2000-2021 rainfall</t>
  </si>
  <si>
    <t>Jervis Bay 68034
11/1908: Stevenson Screen supplied.
01/1924: First correspondence.
04/1932: New screen after old one from 1908 was in disrepair, letting the weather in.
1993: Lighthouse to close.</t>
  </si>
  <si>
    <t>MOSS VALE</t>
  </si>
  <si>
    <t>68239  2000-2021</t>
  </si>
  <si>
    <t>68045  1907-1931 rainfall</t>
  </si>
  <si>
    <t>NOWRA</t>
  </si>
  <si>
    <t>CSIR  1917-1931 average max</t>
  </si>
  <si>
    <t>68072  2000-2021</t>
  </si>
  <si>
    <t>CSIR  1917-1931 average min</t>
  </si>
  <si>
    <t>68105  1917-1931 rainfall</t>
  </si>
  <si>
    <t>68027 2000-2021 rainfall</t>
  </si>
  <si>
    <t>BEGA</t>
  </si>
  <si>
    <t>69139  1992-2021</t>
  </si>
  <si>
    <t>69139  2000-2021</t>
  </si>
  <si>
    <t>69002  1909-1931 rainfall</t>
  </si>
  <si>
    <t>68139 2000-2021 rainfall</t>
  </si>
  <si>
    <t>Bega 69002
05/1922: First correspondence.
07/1941: Screen reoriented after facing east. Yard poor exposure and cluttered.
02/1951: Screen moved next door to police due to building.
03/1966: Site move 1200 yards to North Bega PO.
02/1972: Small move due to road expansion.
04/1982: Move 100 m east due to busy road.
08/1986: Move 250 m north due to building of playground.</t>
  </si>
  <si>
    <t>MORUYA HEADS</t>
  </si>
  <si>
    <t>CSIR  1876-1931 average max</t>
  </si>
  <si>
    <t>69018  1876-2021</t>
  </si>
  <si>
    <t>69018  2000-2021</t>
  </si>
  <si>
    <t>CSIR  1876-1931 average min</t>
  </si>
  <si>
    <t>69018  1876-1931 rainfall</t>
  </si>
  <si>
    <t>69018 2000-2021 rainfall</t>
  </si>
  <si>
    <t>Moruya Heads 69018
03/1934: First correspondence.
07/1951: New screen.
10/1966: Slight move of exposure a few feet south.</t>
  </si>
  <si>
    <t>BOMBALA</t>
  </si>
  <si>
    <t>70005  1912-2021</t>
  </si>
  <si>
    <t>70005  2000-2021</t>
  </si>
  <si>
    <t>70005  1911-1931 rainfall</t>
  </si>
  <si>
    <t>70005 2000-2021 rainfall</t>
  </si>
  <si>
    <t>Bombala 70005
06/1924: First correspondence.
02/1935: New minimum thermometer after being cracked for some years.
04/1965: Some building has occurred but not encroaching upon screen.
05/1970: Screen moved 150 yards to more open exposure.
10/1971: Screen moved back to PO.
06/1983: Site move.
02/1988: Move next door to PO.</t>
  </si>
  <si>
    <t>BRAIDWOOD</t>
  </si>
  <si>
    <t>69132  1985-2021</t>
  </si>
  <si>
    <t>69132  2000-2021</t>
  </si>
  <si>
    <t>CSIR  1878-1931 rainfall</t>
  </si>
  <si>
    <t>69010  1914-1931 rainfall</t>
  </si>
  <si>
    <t>69132 2000-2021 rainfall</t>
  </si>
  <si>
    <t>CANBERRA</t>
  </si>
  <si>
    <t>70351  2008-2021</t>
  </si>
  <si>
    <t>70351  2000-2021</t>
  </si>
  <si>
    <t>CSIR  1915-1931 rainfall</t>
  </si>
  <si>
    <t>70099  1917-1931 rainfall</t>
  </si>
  <si>
    <t>70351 2000-2021 rainfall</t>
  </si>
  <si>
    <t>COOMA</t>
  </si>
  <si>
    <t>CSIR  1866-1931 average max</t>
  </si>
  <si>
    <t>70278  1973-2021</t>
  </si>
  <si>
    <t>70278  2000-2021</t>
  </si>
  <si>
    <t>CSIR  1866-1931 average min</t>
  </si>
  <si>
    <t>70023  1871-1931 rainfall</t>
  </si>
  <si>
    <t>70278 2000-2021 rainfall</t>
  </si>
  <si>
    <t>Cooma 70278, 70023 and 70094
01/1933: First correspondence.
01/1956: Move to composite site.
01/1974: Move to composite site.
07/1990: Move to better site down the road.
02/1993: Screen moved away from recently built fence.</t>
  </si>
  <si>
    <t>GOULBURN</t>
  </si>
  <si>
    <t>CSIR  1865-1931 average max</t>
  </si>
  <si>
    <t>70263  1971-2021</t>
  </si>
  <si>
    <t>70263  2000-2021</t>
  </si>
  <si>
    <t>CSIR  1865-1931 average min</t>
  </si>
  <si>
    <t>70037  1870-1931 rainfall</t>
  </si>
  <si>
    <t>70263 2000-2021 rainfall</t>
  </si>
  <si>
    <t>Goulburn 70263,70037 and 70210
06/1927: First correspondence.
05/1939: Very old screen to be moved into adjacent yard.
03/1946: New screen.
1965: Move has occurred since 1950.
01/1966: Move for composite site 4.5 miles away.
01/1972: Move for composite site.
01/1975: Move from girl's home to school.
05/1978: Move to University.
08/1984: Move 1.6 km to good site.</t>
  </si>
  <si>
    <t>KUSCIUSKO</t>
  </si>
  <si>
    <t>71032  1966-2021</t>
  </si>
  <si>
    <t>71032  2000-2021</t>
  </si>
  <si>
    <t>CSIR  1912-1931 rainfall</t>
  </si>
  <si>
    <t>71012  1914-1931 rainfall</t>
  </si>
  <si>
    <t>71032 2000-2021 rainfall</t>
  </si>
  <si>
    <t>ALBURY</t>
  </si>
  <si>
    <t>CSIR  1869-1931 average max</t>
  </si>
  <si>
    <t>72160  1993-2021</t>
  </si>
  <si>
    <t>72160  2000-2021</t>
  </si>
  <si>
    <t>CSIR  1869-1931 average min</t>
  </si>
  <si>
    <t>72001  1870-1931 rainfall</t>
  </si>
  <si>
    <t>72160 2000-2021 rainfall</t>
  </si>
  <si>
    <t>BURRINJUCK</t>
  </si>
  <si>
    <t>73007  1912-2021</t>
  </si>
  <si>
    <t>73007  2000-2021</t>
  </si>
  <si>
    <t>CSIR  1909-1931 rainfall</t>
  </si>
  <si>
    <t>73007  1912-1931 rainfall</t>
  </si>
  <si>
    <t>73007 2000-2021 rainfall</t>
  </si>
  <si>
    <t>Burrinjuck Dam 73007
02/1915: First correspondence.
07/1966: Screen reoriented from facing north for last decade.
04/1981: Site has been cleared of vegetation.</t>
  </si>
  <si>
    <t>COOTAMUNDRA</t>
  </si>
  <si>
    <t>CSIR  1896-1931 average max</t>
  </si>
  <si>
    <t>73142  1995-2021</t>
  </si>
  <si>
    <t>73142  2000-2021</t>
  </si>
  <si>
    <t>CSIR  1896-1931 average min</t>
  </si>
  <si>
    <t>73009  1896-1931 rainfall</t>
  </si>
  <si>
    <t>73142 2000-2021 rainfall</t>
  </si>
  <si>
    <t>Cootamundra 73009
12/1925: First correspondence.
04/1950: Trees have overgrown site. Possible move to nearby better exposure.
05/1965: Two moves occurred due to building during 1965.
12/1977: Move 30 feet northeast but exposure still poor. Small screen replaces large one.
10/1988: Site moved 20 m south.
03/1990: Brick wall has been erected to the east.</t>
  </si>
  <si>
    <t>GRENFELL</t>
  </si>
  <si>
    <t>73014  1907-2021</t>
  </si>
  <si>
    <t>73014  2000-2021</t>
  </si>
  <si>
    <t>73014  1909-1931 rainfall</t>
  </si>
  <si>
    <t>73014 2000-2021 rainfall</t>
  </si>
  <si>
    <t>Grenfell 73014
08/1933: First cOlTespondence.
09/1939: Move 20 feet due to car park.
02/1947: New screen.
04/1950: Screen too high.
09/1966: Building has rendered site very poor.
03/1969: Site moved 90 feet northeast to better exposure
03/1976: Small screen replaces large one.</t>
  </si>
  <si>
    <t>YOUNG</t>
  </si>
  <si>
    <t>73138  1991-2021</t>
  </si>
  <si>
    <t>73138  2000-2021</t>
  </si>
  <si>
    <t>73056  1909-1931 rainfall</t>
  </si>
  <si>
    <t>73138 2000-2021 rainfall</t>
  </si>
  <si>
    <t>Young 73056
09/1923: First correspondence.
05/1939: Part offioor and roof missing on screen, facing west. All fixed in 07/1939.
04/1950: Site has been built up entirely.
11/1957: Screen now exposed over asphalt.
12/1967: Screen moved next door to better exposure but incinerator is nearby.
05/1981: Trees have grown close by to north.
11/1985: Small screen relaces large one.
04/1988: Trees lopped but building makes site remain poor.
11/1991: Station closed due to building.</t>
  </si>
  <si>
    <t>COROWA</t>
  </si>
  <si>
    <t>74034  1907-2021</t>
  </si>
  <si>
    <t>74034  2000-2021</t>
  </si>
  <si>
    <t>74034  1914-1931 rainfall</t>
  </si>
  <si>
    <t>74034 2000-2021 rainfall</t>
  </si>
  <si>
    <t>Corowa 74034
06/1929: First correspondence.
07/1940: Open, non-standard screen has a door attached.
08/1948: Site moved due to laundry being tom on screen. Site as poor as the original
position.
11/1958: Screen still non-standard.
01/1960: Observations cease.
01/1970: Observations recommence but site has moved Stevenson Screen supplied.
10/1976: Move 1600 m north, but only for a week apparently.
01/1977: Site moved 150 m.
08/1978: Site moved to airport 3 km west.
05/1992: Screen moved 150 m south due to football field.</t>
  </si>
  <si>
    <t>DENILIQUIN</t>
  </si>
  <si>
    <t>CSIR  1899-1931 average max</t>
  </si>
  <si>
    <t>74258  1997-2021</t>
  </si>
  <si>
    <t>74258  2000-2021</t>
  </si>
  <si>
    <t>CSIR  1899-1931 average min</t>
  </si>
  <si>
    <t>CSIR  1860-1931 rainfall</t>
  </si>
  <si>
    <t>74128  1899-1931 rainfall</t>
  </si>
  <si>
    <t>74258 2000-2021 rainfall</t>
  </si>
  <si>
    <t>Deniliquin 74128
Some data deleted by BoM prior to 1964.
12/1925: First correspondence.
12/1949: Buildings have restricted the yard.
02/1967: More building in 1950 rendered site very poor.
09/1971: Site moved 1 kIn northwest.
09/1984: Site moved to airport 3.7 km south.</t>
  </si>
  <si>
    <t>GRIFFITH</t>
  </si>
  <si>
    <t>75041  1970-2021</t>
  </si>
  <si>
    <t>75041  2000-2021</t>
  </si>
  <si>
    <t>75028  1919-1931 rainfall</t>
  </si>
  <si>
    <t>75041 2000-2021 rainfall</t>
  </si>
  <si>
    <t>Griffith 75041 and 75028
01/1924: First correspondence.
03/1931: Station moved to CSIRO.
11/1960: Small move due to building.
11/1987: Site moved due to trees.
01/1989: Move for composite site at airport.</t>
  </si>
  <si>
    <t>WAGGA WAGGA</t>
  </si>
  <si>
    <t>72150  1942-2021</t>
  </si>
  <si>
    <t>72150  2000-2021</t>
  </si>
  <si>
    <t>72151  1910-1931 rainfall</t>
  </si>
  <si>
    <t>72150 2000-2021 rainfall</t>
  </si>
  <si>
    <t>Wagga Wagga 72150 and 72151
07/1923: First correspondence.
07/1925: Move to police grounds due to building at PO.
04/1928: Move due to previous site opening to public.
10/1933: Screen reoriented after facing east.
01/1943: Move to MO for composite site.</t>
  </si>
  <si>
    <t>YANCO</t>
  </si>
  <si>
    <t>CSIR  1926-1931 average max</t>
  </si>
  <si>
    <t>74037  1999-2021</t>
  </si>
  <si>
    <t>74037  2000-2021</t>
  </si>
  <si>
    <t>CSIR  1926-1931 average min</t>
  </si>
  <si>
    <t>CSIR  1923-1931 rainfall</t>
  </si>
  <si>
    <t>74123  1926-1931 rainfall</t>
  </si>
  <si>
    <t>74037 2000-2021 rainfall</t>
  </si>
  <si>
    <t>HAY</t>
  </si>
  <si>
    <t>CSIR  1881-1931 average max</t>
  </si>
  <si>
    <t>75019  2007-2021</t>
  </si>
  <si>
    <t>75019  2000-2021</t>
  </si>
  <si>
    <t>CSIR  1881-1931 average min</t>
  </si>
  <si>
    <t>75031  1881-1931 rainfall</t>
  </si>
  <si>
    <t>75019 2000-2021 rainfall</t>
  </si>
  <si>
    <t>Hay 75031
11/1929: First correspondence.
01/1951: Screen moved to slightly better exposure away froin trees.
02/1967: Small screen replaces poor one.
07/1970: Screen moved due to building.
09/1972: Site moved due to proposed parking lot. Poor exposure at new site.
09/1985: Move 40 m northeast to clear site.
1993: Station to move to airport.</t>
  </si>
  <si>
    <t>HILLSTON</t>
  </si>
  <si>
    <t>75032  1907-2021</t>
  </si>
  <si>
    <t>75032  2000-2021</t>
  </si>
  <si>
    <t>75032  1918-1931 rainfall</t>
  </si>
  <si>
    <t>75032 2000-2021 rainfall</t>
  </si>
  <si>
    <t>Hillston 75032
09/1926: First correspondence. Due to retirement of observer station closed for 20 years.
04/1945: Observations recommenced	 perhaps at new site.
11/1948: Screen moved to better exposure in yard.
11/1968: Another small move within yard.</t>
  </si>
  <si>
    <t>Victoria</t>
  </si>
  <si>
    <t>MILDURA</t>
  </si>
  <si>
    <t>76031  1946-2021</t>
  </si>
  <si>
    <t>76031  2000-2021</t>
  </si>
  <si>
    <t>76077  1893-1931 rainfall</t>
  </si>
  <si>
    <t>76031 2000-2021 rainfall</t>
  </si>
  <si>
    <t>Mildura 76031 and 76077
07/1899: Move from Wentworth 18 miles to Mildura.
1903: Some measurements made at another site 1 mile east.
01/1906: Newspaper report of overhanging trees and public interference with
instruments.
07/1906: Stevenson Screen supplied.
09/1906: Move to PO.
09/1915: First correspondence.
08/1927: Move from park to PO, but screen installed to face northeast.
07/1933: Screen reoriented to face south.
03/1943: Pile of dirt near screen during construction of air-raid shelter.
01/1947: Move for composite site.
07/1989: Small move.</t>
  </si>
  <si>
    <t>SWAN HILL</t>
  </si>
  <si>
    <t>CSIR  1902-1931 average max</t>
  </si>
  <si>
    <t>77094  1996-2021</t>
  </si>
  <si>
    <t>77094  2000-2021</t>
  </si>
  <si>
    <t>CSIR  1902-1931 average min</t>
  </si>
  <si>
    <t>77042  1902-1931 rainfall</t>
  </si>
  <si>
    <t>77094 2000-2021 rainfall</t>
  </si>
  <si>
    <t>Swan Hill 77042
11/1908: Stevenson Screen supplied.
02/1922: First correspondence. Building of monument near screen.
11/1930: Move down the street away from monument's cooling effect.
04/1939: Screen top was brown and screen sunk in ground. Fixed.
03/1942: Site moved to improve exposure.
02/1963: Screen fixed after warping so much that light entered screen.
04/1968: Site moved to excellent site.
03/1983: Site moved due to swimming pool construction.</t>
  </si>
  <si>
    <t>NHILL</t>
  </si>
  <si>
    <t>CSIR  1903-1931 average max</t>
  </si>
  <si>
    <t>78015  2003-2021</t>
  </si>
  <si>
    <t>78015  2000-2021</t>
  </si>
  <si>
    <t>CSIR  1903-1931 average min</t>
  </si>
  <si>
    <t>78031  1903-1931 rainfall</t>
  </si>
  <si>
    <t>78015 2000-2021 rainfall</t>
  </si>
  <si>
    <t>Nhi1l78031
03/1898: Thermometers broken by lame cockatoo.
03/1911: First correspondence.
07/1926: Iron shed to be built near screen.
07/1930: Likely move 1.5 miles from PO to flour luill.
08/1949: Site moved from PO to aerodrome.
03/1966: Move from aerodrome to good town site.
11/1970: Move across street due to likely building.
03/1976: Move within town.
08/1992: Small move away from garage.</t>
  </si>
  <si>
    <t>HORSHAM</t>
  </si>
  <si>
    <t>79100  1997-2021</t>
  </si>
  <si>
    <t>79100  2000-2021</t>
  </si>
  <si>
    <t>79023  1902-1931 rainfall</t>
  </si>
  <si>
    <t>79100 2000-2021 rainfall</t>
  </si>
  <si>
    <r>
      <rPr>
        <sz val="10"/>
        <color indexed="8"/>
        <rFont val="Arial"/>
      </rPr>
      <t>Horsham 79023</t>
    </r>
    <r>
      <rPr>
        <sz val="10"/>
        <color indexed="8"/>
        <rFont val="Helvetica Neue"/>
      </rPr>
      <t xml:space="preserve">
</t>
    </r>
    <r>
      <rPr>
        <sz val="10"/>
        <color indexed="8"/>
        <rFont val="Arial"/>
      </rPr>
      <t>10/1898: Thermometer shed erected at PO.</t>
    </r>
    <r>
      <rPr>
        <sz val="10"/>
        <color indexed="8"/>
        <rFont val="Helvetica Neue"/>
      </rPr>
      <t xml:space="preserve">
</t>
    </r>
    <r>
      <rPr>
        <sz val="10"/>
        <color indexed="8"/>
        <rFont val="Arial"/>
      </rPr>
      <t>12/1908: Shed replaced by Stevenson Screen.</t>
    </r>
    <r>
      <rPr>
        <sz val="10"/>
        <color indexed="8"/>
        <rFont val="Helvetica Neue"/>
      </rPr>
      <t xml:space="preserve">
</t>
    </r>
    <r>
      <rPr>
        <sz val="10"/>
        <color indexed="8"/>
        <rFont val="Arial"/>
      </rPr>
      <t>05/1921: First correspondence.</t>
    </r>
    <r>
      <rPr>
        <sz val="10"/>
        <color indexed="8"/>
        <rFont val="Helvetica Neue"/>
      </rPr>
      <t xml:space="preserve">
</t>
    </r>
    <r>
      <rPr>
        <sz val="10"/>
        <color indexed="8"/>
        <rFont val="Arial"/>
      </rPr>
      <t>02/1922: Screen moved to lands office.</t>
    </r>
    <r>
      <rPr>
        <sz val="10"/>
        <color indexed="8"/>
        <rFont val="Helvetica Neue"/>
      </rPr>
      <t xml:space="preserve">
</t>
    </r>
    <r>
      <rPr>
        <sz val="10"/>
        <color indexed="8"/>
        <rFont val="Arial"/>
      </rPr>
      <t>09/1941: Possible move out of shade of buildings.</t>
    </r>
    <r>
      <rPr>
        <sz val="10"/>
        <color indexed="8"/>
        <rFont val="Helvetica Neue"/>
      </rPr>
      <t xml:space="preserve">
</t>
    </r>
    <r>
      <rPr>
        <sz val="10"/>
        <color indexed="8"/>
        <rFont val="Arial"/>
      </rPr>
      <t>07/1946: Screen moved away from a wall.</t>
    </r>
    <r>
      <rPr>
        <sz val="10"/>
        <color indexed="8"/>
        <rFont val="Helvetica Neue"/>
      </rPr>
      <t xml:space="preserve">
</t>
    </r>
    <r>
      <rPr>
        <sz val="10"/>
        <color indexed="8"/>
        <rFont val="Arial"/>
      </rPr>
      <t>07/1952: Move to fire station.</t>
    </r>
    <r>
      <rPr>
        <sz val="10"/>
        <color indexed="8"/>
        <rFont val="Helvetica Neue"/>
      </rPr>
      <t xml:space="preserve">
</t>
    </r>
    <r>
      <rPr>
        <sz val="10"/>
        <color indexed="8"/>
        <rFont val="Arial"/>
      </rPr>
      <t>07/1977: Site moved away from town centre.</t>
    </r>
    <r>
      <rPr>
        <sz val="10"/>
        <color indexed="8"/>
        <rFont val="Helvetica Neue"/>
      </rPr>
      <t xml:space="preserve">
</t>
    </r>
    <r>
      <rPr>
        <sz val="10"/>
        <color indexed="8"/>
        <rFont val="Arial"/>
      </rPr>
      <t>10/1980: Site moved.</t>
    </r>
    <r>
      <rPr>
        <sz val="10"/>
        <color indexed="8"/>
        <rFont val="Helvetica Neue"/>
      </rPr>
      <t xml:space="preserve">
</t>
    </r>
    <r>
      <rPr>
        <sz val="10"/>
        <color indexed="8"/>
        <rFont val="Arial"/>
      </rPr>
      <t>01/1988: Possible move.</t>
    </r>
  </si>
  <si>
    <t>STAWELL</t>
  </si>
  <si>
    <t>CSIR  1905-1931 average max</t>
  </si>
  <si>
    <t>79105  1996-2021</t>
  </si>
  <si>
    <t>79105  2000-2021</t>
  </si>
  <si>
    <t>CSIR  1905-1931 average min</t>
  </si>
  <si>
    <t>CSIR  1869-1931 rainfall</t>
  </si>
  <si>
    <t>79042  1905-1931 rainfall</t>
  </si>
  <si>
    <t>79105 2000-2021 rainfall</t>
  </si>
  <si>
    <r>
      <rPr>
        <sz val="9"/>
        <color indexed="8"/>
        <rFont val="Arial"/>
      </rPr>
      <t>Stawell 79042 and 79080</t>
    </r>
    <r>
      <rPr>
        <sz val="9"/>
        <color indexed="8"/>
        <rFont val="Helvetica Neue"/>
      </rPr>
      <t xml:space="preserve">
</t>
    </r>
    <r>
      <rPr>
        <sz val="9"/>
        <color indexed="8"/>
        <rFont val="Arial"/>
      </rPr>
      <t>01/1899: "The thermometer shed is now the property of the Town Council.</t>
    </r>
    <r>
      <rPr>
        <sz val="9"/>
        <color indexed="8"/>
        <rFont val="Helvetica Neue"/>
      </rPr>
      <t xml:space="preserve">
</t>
    </r>
    <r>
      <rPr>
        <sz val="9"/>
        <color indexed="8"/>
        <rFont val="Arial"/>
      </rPr>
      <t>02/1899: Stevenson Screen supplied.</t>
    </r>
    <r>
      <rPr>
        <sz val="9"/>
        <color indexed="8"/>
        <rFont val="Helvetica Neue"/>
      </rPr>
      <t xml:space="preserve">
</t>
    </r>
    <r>
      <rPr>
        <sz val="9"/>
        <color indexed="8"/>
        <rFont val="Arial"/>
      </rPr>
      <t>05/1921: First correspondence. Screen needs paint and repairs.</t>
    </r>
    <r>
      <rPr>
        <sz val="9"/>
        <color indexed="8"/>
        <rFont val="Helvetica Neue"/>
      </rPr>
      <t xml:space="preserve">
</t>
    </r>
    <r>
      <rPr>
        <sz val="9"/>
        <color indexed="8"/>
        <rFont val="Arial"/>
      </rPr>
      <t>06/1925: Screen had been at Town Hall and moved temporarily during building</t>
    </r>
    <r>
      <rPr>
        <sz val="9"/>
        <color indexed="8"/>
        <rFont val="Helvetica Neue"/>
      </rPr>
      <t xml:space="preserve">
</t>
    </r>
    <r>
      <rPr>
        <sz val="9"/>
        <color indexed="8"/>
        <rFont val="Arial"/>
      </rPr>
      <t>extensions, now moved back to PO.</t>
    </r>
    <r>
      <rPr>
        <sz val="9"/>
        <color indexed="8"/>
        <rFont val="Helvetica Neue"/>
      </rPr>
      <t xml:space="preserve">
</t>
    </r>
    <r>
      <rPr>
        <sz val="9"/>
        <color indexed="8"/>
        <rFont val="Arial"/>
      </rPr>
      <t>04/1939: Yard cluttered. Exposure poor for some time.</t>
    </r>
    <r>
      <rPr>
        <sz val="9"/>
        <color indexed="8"/>
        <rFont val="Helvetica Neue"/>
      </rPr>
      <t xml:space="preserve">
</t>
    </r>
    <r>
      <rPr>
        <sz val="9"/>
        <color indexed="8"/>
        <rFont val="Arial"/>
      </rPr>
      <t>01/1969: Composite site move due to poor exposure, moved to bowling lawn.</t>
    </r>
    <r>
      <rPr>
        <sz val="9"/>
        <color indexed="8"/>
        <rFont val="Helvetica Neue"/>
      </rPr>
      <t xml:space="preserve">
</t>
    </r>
    <r>
      <rPr>
        <sz val="9"/>
        <color indexed="8"/>
        <rFont val="Arial"/>
      </rPr>
      <t>02/1985: Site moved to Miniworld.</t>
    </r>
    <r>
      <rPr>
        <sz val="9"/>
        <color indexed="8"/>
        <rFont val="Helvetica Neue"/>
      </rPr>
      <t xml:space="preserve">
</t>
    </r>
    <r>
      <rPr>
        <sz val="9"/>
        <color indexed="8"/>
        <rFont val="Arial"/>
      </rPr>
      <t>12/1989: Site moved to adjacent paddock. New screen.</t>
    </r>
  </si>
  <si>
    <t>CHARLTON</t>
  </si>
  <si>
    <t>CSIR  1900-1931 average max</t>
  </si>
  <si>
    <t>80128  2004-2021</t>
  </si>
  <si>
    <t>80128  2000-2021</t>
  </si>
  <si>
    <t>CSIR  1900-1931 average min</t>
  </si>
  <si>
    <t>80006  1900-1931 rainfall</t>
  </si>
  <si>
    <t>80128 2000-2021 rainfall</t>
  </si>
  <si>
    <t>ECHUCA</t>
  </si>
  <si>
    <t>80015  1881-2021</t>
  </si>
  <si>
    <t>80015  2000-2021</t>
  </si>
  <si>
    <t>80015  1864-1931 rainfall</t>
  </si>
  <si>
    <t>80015 2000-2021 rainfall</t>
  </si>
  <si>
    <r>
      <rPr>
        <sz val="10"/>
        <color indexed="8"/>
        <rFont val="Arial"/>
      </rPr>
      <t>Echuca 80015</t>
    </r>
    <r>
      <rPr>
        <sz val="10"/>
        <color indexed="8"/>
        <rFont val="Helvetica Neue"/>
      </rPr>
      <t xml:space="preserve">
</t>
    </r>
    <r>
      <rPr>
        <sz val="10"/>
        <color indexed="8"/>
        <rFont val="Arial"/>
      </rPr>
      <t>1892: Site is at Police station.</t>
    </r>
    <r>
      <rPr>
        <sz val="10"/>
        <color indexed="8"/>
        <rFont val="Helvetica Neue"/>
      </rPr>
      <t xml:space="preserve">
</t>
    </r>
    <r>
      <rPr>
        <sz val="10"/>
        <color indexed="8"/>
        <rFont val="Arial"/>
      </rPr>
      <t>05/1899: Barrachi visits and pays for "painting thermometer shed etc.".</t>
    </r>
    <r>
      <rPr>
        <sz val="10"/>
        <color indexed="8"/>
        <rFont val="Helvetica Neue"/>
      </rPr>
      <t xml:space="preserve">
</t>
    </r>
    <r>
      <rPr>
        <sz val="10"/>
        <color indexed="8"/>
        <rFont val="Arial"/>
      </rPr>
      <t>07/1923: First correspondence.</t>
    </r>
    <r>
      <rPr>
        <sz val="10"/>
        <color indexed="8"/>
        <rFont val="Helvetica Neue"/>
      </rPr>
      <t xml:space="preserve">
</t>
    </r>
    <r>
      <rPr>
        <sz val="10"/>
        <color indexed="8"/>
        <rFont val="Arial"/>
      </rPr>
      <t>08/1925: Screen in poor condition, sagging, sun shines on thermometers.</t>
    </r>
    <r>
      <rPr>
        <sz val="10"/>
        <color indexed="8"/>
        <rFont val="Helvetica Neue"/>
      </rPr>
      <t xml:space="preserve">
</t>
    </r>
    <r>
      <rPr>
        <sz val="10"/>
        <color indexed="8"/>
        <rFont val="Arial"/>
      </rPr>
      <t>04/1939: Move to PO but site is hemmed in.</t>
    </r>
    <r>
      <rPr>
        <sz val="10"/>
        <color indexed="8"/>
        <rFont val="Helvetica Neue"/>
      </rPr>
      <t xml:space="preserve">
</t>
    </r>
    <r>
      <rPr>
        <sz val="10"/>
        <color indexed="8"/>
        <rFont val="Arial"/>
      </rPr>
      <t>10/1958: Site poor and cluttered, screen facing west.</t>
    </r>
    <r>
      <rPr>
        <sz val="10"/>
        <color indexed="8"/>
        <rFont val="Helvetica Neue"/>
      </rPr>
      <t xml:space="preserve">
</t>
    </r>
    <r>
      <rPr>
        <sz val="10"/>
        <color indexed="8"/>
        <rFont val="Arial"/>
      </rPr>
      <t>10/1966: Screen is an 'old type'.</t>
    </r>
    <r>
      <rPr>
        <sz val="10"/>
        <color indexed="8"/>
        <rFont val="Helvetica Neue"/>
      </rPr>
      <t xml:space="preserve">
</t>
    </r>
    <r>
      <rPr>
        <sz val="10"/>
        <color indexed="8"/>
        <rFont val="Arial"/>
      </rPr>
      <t>10/1967: Move to new site and new screen supplied.</t>
    </r>
    <r>
      <rPr>
        <sz val="10"/>
        <color indexed="8"/>
        <rFont val="Helvetica Neue"/>
      </rPr>
      <t xml:space="preserve">
</t>
    </r>
    <r>
      <rPr>
        <sz val="10"/>
        <color indexed="8"/>
        <rFont val="Arial"/>
      </rPr>
      <t>06/1974: Move to better exposure.</t>
    </r>
    <r>
      <rPr>
        <sz val="10"/>
        <color indexed="8"/>
        <rFont val="Helvetica Neue"/>
      </rPr>
      <t xml:space="preserve">
</t>
    </r>
    <r>
      <rPr>
        <sz val="10"/>
        <color indexed="8"/>
        <rFont val="Arial"/>
      </rPr>
      <t>04/1985: Site moved to airport.</t>
    </r>
  </si>
  <si>
    <t>KERANG</t>
  </si>
  <si>
    <t>CSIR  1906-1931 average max</t>
  </si>
  <si>
    <t>80023  1903-2021</t>
  </si>
  <si>
    <t>80023  2000-2021</t>
  </si>
  <si>
    <t>CSIR  1906-1931 average min</t>
  </si>
  <si>
    <t>80023  1906-1931 rainfall</t>
  </si>
  <si>
    <t>80023 2000-2021 rainfall</t>
  </si>
  <si>
    <r>
      <rPr>
        <sz val="10"/>
        <color indexed="8"/>
        <rFont val="Arial"/>
      </rPr>
      <t>Kerang 80023</t>
    </r>
    <r>
      <rPr>
        <sz val="10"/>
        <color indexed="8"/>
        <rFont val="Helvetica Neue"/>
      </rPr>
      <t xml:space="preserve">
</t>
    </r>
    <r>
      <rPr>
        <sz val="10"/>
        <color indexed="8"/>
        <rFont val="Arial"/>
      </rPr>
      <t>01/1899: Stevenson Screen supplied.</t>
    </r>
    <r>
      <rPr>
        <sz val="10"/>
        <color indexed="8"/>
        <rFont val="Helvetica Neue"/>
      </rPr>
      <t xml:space="preserve">
</t>
    </r>
    <r>
      <rPr>
        <sz val="10"/>
        <color indexed="8"/>
        <rFont val="Arial"/>
      </rPr>
      <t>02/1907: Move.</t>
    </r>
    <r>
      <rPr>
        <sz val="10"/>
        <color indexed="8"/>
        <rFont val="Helvetica Neue"/>
      </rPr>
      <t xml:space="preserve">
</t>
    </r>
    <r>
      <rPr>
        <sz val="10"/>
        <color indexed="8"/>
        <rFont val="Arial"/>
      </rPr>
      <t>08/1932: First correspondence. Site moved to good site.</t>
    </r>
    <r>
      <rPr>
        <sz val="10"/>
        <color indexed="8"/>
        <rFont val="Helvetica Neue"/>
      </rPr>
      <t xml:space="preserve">
</t>
    </r>
    <r>
      <rPr>
        <sz val="10"/>
        <color indexed="8"/>
        <rFont val="Arial"/>
      </rPr>
      <t>03/1939: Screen needs replacing urgently.</t>
    </r>
    <r>
      <rPr>
        <sz val="10"/>
        <color indexed="8"/>
        <rFont val="Helvetica Neue"/>
      </rPr>
      <t xml:space="preserve">
</t>
    </r>
    <r>
      <rPr>
        <sz val="10"/>
        <color indexed="8"/>
        <rFont val="Arial"/>
      </rPr>
      <t>11/1945: Screen was facing west so reoriented.</t>
    </r>
    <r>
      <rPr>
        <sz val="10"/>
        <color indexed="8"/>
        <rFont val="Helvetica Neue"/>
      </rPr>
      <t xml:space="preserve">
</t>
    </r>
    <r>
      <rPr>
        <sz val="10"/>
        <color indexed="8"/>
        <rFont val="Arial"/>
      </rPr>
      <t>06/1956: Screen moved due to building.</t>
    </r>
    <r>
      <rPr>
        <sz val="10"/>
        <color indexed="8"/>
        <rFont val="Helvetica Neue"/>
      </rPr>
      <t xml:space="preserve">
</t>
    </r>
    <r>
      <rPr>
        <sz val="10"/>
        <color indexed="8"/>
        <rFont val="Arial"/>
      </rPr>
      <t>06/1957: Screen moved to open site over asphalt.</t>
    </r>
    <r>
      <rPr>
        <sz val="10"/>
        <color indexed="8"/>
        <rFont val="Helvetica Neue"/>
      </rPr>
      <t xml:space="preserve">
</t>
    </r>
    <r>
      <rPr>
        <sz val="10"/>
        <color indexed="8"/>
        <rFont val="Arial"/>
      </rPr>
      <t>02/1968: Yard cluttered and screen facing north.</t>
    </r>
    <r>
      <rPr>
        <sz val="10"/>
        <color indexed="8"/>
        <rFont val="Helvetica Neue"/>
      </rPr>
      <t xml:space="preserve">
</t>
    </r>
    <r>
      <rPr>
        <sz val="10"/>
        <color indexed="8"/>
        <rFont val="Arial"/>
      </rPr>
      <t>05/1972: Screen and yard okay.</t>
    </r>
  </si>
  <si>
    <t>BENDIGO</t>
  </si>
  <si>
    <t>CSIR  1863-1931 average max</t>
  </si>
  <si>
    <t>81123  1991-2021</t>
  </si>
  <si>
    <t>81123  2000-2021</t>
  </si>
  <si>
    <t>CSIR  1863-1931 average min</t>
  </si>
  <si>
    <t>81003  1863-1931 rainfall</t>
  </si>
  <si>
    <t>81123 2000-2021 rainfall</t>
  </si>
  <si>
    <t>SHEPPARTON</t>
  </si>
  <si>
    <t>81125  1996-2021</t>
  </si>
  <si>
    <t>81125  2000-2021</t>
  </si>
  <si>
    <t>81044  1910-1931 rainfall</t>
  </si>
  <si>
    <t>81125 2000-2021 rainfall</t>
  </si>
  <si>
    <t>YARRAWONGA</t>
  </si>
  <si>
    <t>81124  1993-2021</t>
  </si>
  <si>
    <t>81124  2000-2021</t>
  </si>
  <si>
    <t>81057  1906-1931 rainfall</t>
  </si>
  <si>
    <t>81124 2000-2021 rainfall</t>
  </si>
  <si>
    <t>RUTHERGLEN</t>
  </si>
  <si>
    <t>82039  1912-2021</t>
  </si>
  <si>
    <t>82039  2000-2021</t>
  </si>
  <si>
    <t>82038  1903-1931 rainfall</t>
  </si>
  <si>
    <t>83029 2000-2021 rainfall</t>
  </si>
  <si>
    <r>
      <rPr>
        <sz val="10"/>
        <color indexed="8"/>
        <rFont val="Arial"/>
      </rPr>
      <t>Rutherglen 82039 and 82038</t>
    </r>
    <r>
      <rPr>
        <sz val="10"/>
        <color indexed="8"/>
        <rFont val="Helvetica Neue"/>
      </rPr>
      <t xml:space="preserve">
</t>
    </r>
    <r>
      <rPr>
        <sz val="10"/>
        <color indexed="8"/>
        <rFont val="Arial"/>
      </rPr>
      <t>01/1914: Composite site move.</t>
    </r>
    <r>
      <rPr>
        <sz val="10"/>
        <color indexed="8"/>
        <rFont val="Helvetica Neue"/>
      </rPr>
      <t xml:space="preserve">
</t>
    </r>
    <r>
      <rPr>
        <sz val="10"/>
        <color indexed="8"/>
        <rFont val="Arial"/>
      </rPr>
      <t>09/1924: First correspondence.</t>
    </r>
    <r>
      <rPr>
        <sz val="10"/>
        <color indexed="8"/>
        <rFont val="Helvetica Neue"/>
      </rPr>
      <t xml:space="preserve">
</t>
    </r>
    <r>
      <rPr>
        <sz val="10"/>
        <color indexed="8"/>
        <rFont val="Arial"/>
      </rPr>
      <t>05/1939: Screen opens to west.</t>
    </r>
    <r>
      <rPr>
        <sz val="10"/>
        <color indexed="8"/>
        <rFont val="Helvetica Neue"/>
      </rPr>
      <t xml:space="preserve">
</t>
    </r>
    <r>
      <rPr>
        <sz val="10"/>
        <color indexed="8"/>
        <rFont val="Arial"/>
      </rPr>
      <t>12/1949: Long grass around site.</t>
    </r>
    <r>
      <rPr>
        <sz val="10"/>
        <color indexed="8"/>
        <rFont val="Helvetica Neue"/>
      </rPr>
      <t xml:space="preserve">
</t>
    </r>
    <r>
      <rPr>
        <sz val="10"/>
        <color indexed="8"/>
        <rFont val="Arial"/>
      </rPr>
      <t>05/1975: Good site, no changes.</t>
    </r>
  </si>
  <si>
    <t>WANGARATTA</t>
  </si>
  <si>
    <t>CSIR  1901-1931 average max</t>
  </si>
  <si>
    <t>82138  1987-2021</t>
  </si>
  <si>
    <t>82138  2000-2021</t>
  </si>
  <si>
    <t>CSIR  1901-1931 average min</t>
  </si>
  <si>
    <t>82053  1901-1931 rainfall</t>
  </si>
  <si>
    <t>82138 2000-2021 rainfall</t>
  </si>
  <si>
    <r>
      <rPr>
        <sz val="9"/>
        <color indexed="8"/>
        <rFont val="Arial"/>
      </rPr>
      <t>Wangaratta 82138 and 81053</t>
    </r>
    <r>
      <rPr>
        <sz val="9"/>
        <color indexed="8"/>
        <rFont val="Helvetica Neue"/>
      </rPr>
      <t xml:space="preserve">
</t>
    </r>
    <r>
      <rPr>
        <sz val="9"/>
        <color indexed="8"/>
        <rFont val="Arial"/>
      </rPr>
      <t>11/1900: Stevenson Screen sent.</t>
    </r>
    <r>
      <rPr>
        <sz val="9"/>
        <color indexed="8"/>
        <rFont val="Helvetica Neue"/>
      </rPr>
      <t xml:space="preserve">
</t>
    </r>
    <r>
      <rPr>
        <sz val="9"/>
        <color indexed="8"/>
        <rFont val="Arial"/>
      </rPr>
      <t>03/1911: First correspondence.</t>
    </r>
    <r>
      <rPr>
        <sz val="9"/>
        <color indexed="8"/>
        <rFont val="Helvetica Neue"/>
      </rPr>
      <t xml:space="preserve">
</t>
    </r>
    <r>
      <rPr>
        <sz val="9"/>
        <color indexed="8"/>
        <rFont val="Arial"/>
      </rPr>
      <t>10/1930: Screen repaired</t>
    </r>
    <r>
      <rPr>
        <sz val="9"/>
        <color indexed="8"/>
        <rFont val="Helvetica Neue"/>
      </rPr>
      <t xml:space="preserve"> </t>
    </r>
    <r>
      <rPr>
        <sz val="9"/>
        <color indexed="8"/>
        <rFont val="Arial"/>
      </rPr>
      <t>roof was poor.</t>
    </r>
    <r>
      <rPr>
        <sz val="9"/>
        <color indexed="8"/>
        <rFont val="Helvetica Neue"/>
      </rPr>
      <t xml:space="preserve">
</t>
    </r>
    <r>
      <rPr>
        <sz val="9"/>
        <color indexed="8"/>
        <rFont val="Arial"/>
      </rPr>
      <t>08/1938: Poor observer does not conform to observation times.</t>
    </r>
    <r>
      <rPr>
        <sz val="9"/>
        <color indexed="8"/>
        <rFont val="Helvetica Neue"/>
      </rPr>
      <t xml:space="preserve">
</t>
    </r>
    <r>
      <rPr>
        <sz val="9"/>
        <color indexed="8"/>
        <rFont val="Arial"/>
      </rPr>
      <t>10/1938: Site moved to PO for new observer.</t>
    </r>
    <r>
      <rPr>
        <sz val="9"/>
        <color indexed="8"/>
        <rFont val="Helvetica Neue"/>
      </rPr>
      <t xml:space="preserve">
</t>
    </r>
    <r>
      <rPr>
        <sz val="9"/>
        <color indexed="8"/>
        <rFont val="Arial"/>
      </rPr>
      <t>07/1952: Site was poor but even worse now due to building.</t>
    </r>
    <r>
      <rPr>
        <sz val="9"/>
        <color indexed="8"/>
        <rFont val="Helvetica Neue"/>
      </rPr>
      <t xml:space="preserve">
</t>
    </r>
    <r>
      <rPr>
        <sz val="9"/>
        <color indexed="8"/>
        <rFont val="Arial"/>
      </rPr>
      <t>09/1952: Possible move to clear site on next block.</t>
    </r>
    <r>
      <rPr>
        <sz val="9"/>
        <color indexed="8"/>
        <rFont val="Helvetica Neue"/>
      </rPr>
      <t xml:space="preserve">
</t>
    </r>
    <r>
      <rPr>
        <sz val="9"/>
        <color indexed="8"/>
        <rFont val="Arial"/>
      </rPr>
      <t>08/1961: Move 200 yards to new site.</t>
    </r>
    <r>
      <rPr>
        <sz val="9"/>
        <color indexed="8"/>
        <rFont val="Helvetica Neue"/>
      </rPr>
      <t xml:space="preserve">
</t>
    </r>
    <r>
      <rPr>
        <sz val="9"/>
        <color indexed="8"/>
        <rFont val="Arial"/>
      </rPr>
      <t>04/1970: New site one mile west due to unreliable observer.</t>
    </r>
    <r>
      <rPr>
        <sz val="9"/>
        <color indexed="8"/>
        <rFont val="Helvetica Neue"/>
      </rPr>
      <t xml:space="preserve">
</t>
    </r>
    <r>
      <rPr>
        <sz val="9"/>
        <color indexed="8"/>
        <rFont val="Arial"/>
      </rPr>
      <t>09/1974: Move 3 km south.</t>
    </r>
    <r>
      <rPr>
        <sz val="9"/>
        <color indexed="8"/>
        <rFont val="Helvetica Neue"/>
      </rPr>
      <t xml:space="preserve">
</t>
    </r>
    <r>
      <rPr>
        <sz val="9"/>
        <color indexed="8"/>
        <rFont val="Arial"/>
      </rPr>
      <t>0111987: Move to airport for composite.</t>
    </r>
    <r>
      <rPr>
        <sz val="9"/>
        <color indexed="8"/>
        <rFont val="Helvetica Neue"/>
      </rPr>
      <t xml:space="preserve">
</t>
    </r>
    <r>
      <rPr>
        <sz val="9"/>
        <color indexed="8"/>
        <rFont val="Arial"/>
      </rPr>
      <t>06/1990: Screen over concrete. Should be removed.</t>
    </r>
  </si>
  <si>
    <t>HOTHAM</t>
  </si>
  <si>
    <t>CSIR  1925-1931 average max</t>
  </si>
  <si>
    <t>83085  1990-2021</t>
  </si>
  <si>
    <t>83085  2000-2021</t>
  </si>
  <si>
    <t>CSIR  1925-1931 average min</t>
  </si>
  <si>
    <t>CSIR  1925-1931 rainfall</t>
  </si>
  <si>
    <t>83014  1925-1931 rainfall</t>
  </si>
  <si>
    <t>83085 2000-2021 rainfall</t>
  </si>
  <si>
    <t>OMEO</t>
  </si>
  <si>
    <t>83090  2004-2021</t>
  </si>
  <si>
    <t>83090  2000-2021</t>
  </si>
  <si>
    <t>83025  1881-1931 rainfall</t>
  </si>
  <si>
    <t>83090 2000-2021 rainfall</t>
  </si>
  <si>
    <r>
      <rPr>
        <sz val="10"/>
        <color indexed="8"/>
        <rFont val="Arial"/>
      </rPr>
      <t>Omeo 83025</t>
    </r>
    <r>
      <rPr>
        <sz val="10"/>
        <color indexed="8"/>
        <rFont val="Helvetica Neue"/>
      </rPr>
      <t xml:space="preserve">
</t>
    </r>
    <r>
      <rPr>
        <sz val="10"/>
        <color indexed="8"/>
        <rFont val="Arial"/>
      </rPr>
      <t>08/1899: "Thermometer shed very old and imperfect".</t>
    </r>
    <r>
      <rPr>
        <sz val="10"/>
        <color indexed="8"/>
        <rFont val="Helvetica Neue"/>
      </rPr>
      <t xml:space="preserve">
</t>
    </r>
    <r>
      <rPr>
        <sz val="10"/>
        <color indexed="8"/>
        <rFont val="Arial"/>
      </rPr>
      <t>03/1902: Stevenson Screen sent.</t>
    </r>
    <r>
      <rPr>
        <sz val="10"/>
        <color indexed="8"/>
        <rFont val="Helvetica Neue"/>
      </rPr>
      <t xml:space="preserve">
</t>
    </r>
    <r>
      <rPr>
        <sz val="10"/>
        <color indexed="8"/>
        <rFont val="Arial"/>
      </rPr>
      <t>12/1914: First correspondence. Possible move.</t>
    </r>
    <r>
      <rPr>
        <sz val="10"/>
        <color indexed="8"/>
        <rFont val="Helvetica Neue"/>
      </rPr>
      <t xml:space="preserve">
</t>
    </r>
    <r>
      <rPr>
        <sz val="10"/>
        <color indexed="8"/>
        <rFont val="Arial"/>
      </rPr>
      <t>11/1935: Move from newspaper to PO.</t>
    </r>
    <r>
      <rPr>
        <sz val="10"/>
        <color indexed="8"/>
        <rFont val="Helvetica Neue"/>
      </rPr>
      <t xml:space="preserve">
</t>
    </r>
    <r>
      <rPr>
        <sz val="10"/>
        <color indexed="8"/>
        <rFont val="Arial"/>
      </rPr>
      <t>07/1950: Screen repainted</t>
    </r>
    <r>
      <rPr>
        <sz val="10"/>
        <color indexed="8"/>
        <rFont val="Helvetica Neue"/>
      </rPr>
      <t xml:space="preserve">	</t>
    </r>
    <r>
      <rPr>
        <sz val="10"/>
        <color indexed="8"/>
        <rFont val="Arial"/>
      </rPr>
      <t xml:space="preserve"> max was reading high.</t>
    </r>
    <r>
      <rPr>
        <sz val="10"/>
        <color indexed="8"/>
        <rFont val="Helvetica Neue"/>
      </rPr>
      <t xml:space="preserve">
</t>
    </r>
    <r>
      <rPr>
        <sz val="10"/>
        <color indexed="8"/>
        <rFont val="Arial"/>
      </rPr>
      <t>11/1963: Move and new screen as old one had an iron roof since 1950.</t>
    </r>
    <r>
      <rPr>
        <sz val="10"/>
        <color indexed="8"/>
        <rFont val="Helvetica Neue"/>
      </rPr>
      <t xml:space="preserve">
</t>
    </r>
    <r>
      <rPr>
        <sz val="10"/>
        <color indexed="8"/>
        <rFont val="Arial"/>
      </rPr>
      <t>11/1977: Move to outskirts of town.</t>
    </r>
    <r>
      <rPr>
        <sz val="10"/>
        <color indexed="8"/>
        <rFont val="Helvetica Neue"/>
      </rPr>
      <t xml:space="preserve">
</t>
    </r>
    <r>
      <rPr>
        <sz val="10"/>
        <color indexed="8"/>
        <rFont val="Arial"/>
      </rPr>
      <t>06/1984: Move due to growth of trees.</t>
    </r>
  </si>
  <si>
    <t>BAIRNSDALE</t>
  </si>
  <si>
    <t>85279  1943-2021</t>
  </si>
  <si>
    <t>85279  2000-2021</t>
  </si>
  <si>
    <t>CSIR  1900-1931 rainfall</t>
  </si>
  <si>
    <t>84080  1900-1931 rainfall</t>
  </si>
  <si>
    <t>85279 2000-2021 rainfall</t>
  </si>
  <si>
    <r>
      <rPr>
        <sz val="10"/>
        <color indexed="8"/>
        <rFont val="Arial"/>
      </rPr>
      <t>Bairnsdale 85279, 84080 and 84108</t>
    </r>
    <r>
      <rPr>
        <sz val="10"/>
        <color indexed="8"/>
        <rFont val="Helvetica Neue"/>
      </rPr>
      <t xml:space="preserve">
</t>
    </r>
    <r>
      <rPr>
        <sz val="10"/>
        <color indexed="8"/>
        <rFont val="Arial"/>
      </rPr>
      <t>01/1900: Thermometer shed erected.</t>
    </r>
    <r>
      <rPr>
        <sz val="10"/>
        <color indexed="8"/>
        <rFont val="Helvetica Neue"/>
      </rPr>
      <t xml:space="preserve">
</t>
    </r>
    <r>
      <rPr>
        <sz val="10"/>
        <color indexed="8"/>
        <rFont val="Arial"/>
      </rPr>
      <t>09/1908: Stevenson Screen replaces shed.</t>
    </r>
    <r>
      <rPr>
        <sz val="10"/>
        <color indexed="8"/>
        <rFont val="Helvetica Neue"/>
      </rPr>
      <t xml:space="preserve">
</t>
    </r>
    <r>
      <rPr>
        <sz val="10"/>
        <color indexed="8"/>
        <rFont val="Arial"/>
      </rPr>
      <t>10/1925: First correspondence.</t>
    </r>
    <r>
      <rPr>
        <sz val="10"/>
        <color indexed="8"/>
        <rFont val="Helvetica Neue"/>
      </rPr>
      <t xml:space="preserve">
</t>
    </r>
    <r>
      <rPr>
        <sz val="10"/>
        <color indexed="8"/>
        <rFont val="Arial"/>
      </rPr>
      <t>08/1936: New instruments after storm blows down screen.</t>
    </r>
    <r>
      <rPr>
        <sz val="10"/>
        <color indexed="8"/>
        <rFont val="Helvetica Neue"/>
      </rPr>
      <t xml:space="preserve">
</t>
    </r>
    <r>
      <rPr>
        <sz val="10"/>
        <color indexed="8"/>
        <rFont val="Arial"/>
      </rPr>
      <t>04/1943: Temporary site moved to police station for a year.</t>
    </r>
    <r>
      <rPr>
        <sz val="10"/>
        <color indexed="8"/>
        <rFont val="Helvetica Neue"/>
      </rPr>
      <t xml:space="preserve">
</t>
    </r>
    <r>
      <rPr>
        <sz val="10"/>
        <color indexed="8"/>
        <rFont val="Arial"/>
      </rPr>
      <t>04/1949: Site moved to courthouse, next to PO.</t>
    </r>
    <r>
      <rPr>
        <sz val="10"/>
        <color indexed="8"/>
        <rFont val="Helvetica Neue"/>
      </rPr>
      <t xml:space="preserve">
</t>
    </r>
    <r>
      <rPr>
        <sz val="10"/>
        <color indexed="8"/>
        <rFont val="Arial"/>
      </rPr>
      <t>01/1970: Composite move. Site very open 1.75 miles west.</t>
    </r>
    <r>
      <rPr>
        <sz val="10"/>
        <color indexed="8"/>
        <rFont val="Helvetica Neue"/>
      </rPr>
      <t xml:space="preserve">
</t>
    </r>
    <r>
      <rPr>
        <sz val="10"/>
        <color indexed="8"/>
        <rFont val="Arial"/>
      </rPr>
      <t>08/1976: Site moved 200m to less ideal site.</t>
    </r>
    <r>
      <rPr>
        <sz val="10"/>
        <color indexed="8"/>
        <rFont val="Helvetica Neue"/>
      </rPr>
      <t xml:space="preserve">
</t>
    </r>
    <r>
      <rPr>
        <sz val="10"/>
        <color indexed="8"/>
        <rFont val="Arial"/>
      </rPr>
      <t>01/1983: Composite move to very open site.</t>
    </r>
  </si>
  <si>
    <t>GABO ISLAND</t>
  </si>
  <si>
    <t>84016  1877-2021</t>
  </si>
  <si>
    <t>84016  2000-2021</t>
  </si>
  <si>
    <t>84016  1885-1931 rainfall</t>
  </si>
  <si>
    <t>84016 2000-2021 rainfall</t>
  </si>
  <si>
    <r>
      <rPr>
        <sz val="10"/>
        <color indexed="8"/>
        <rFont val="Arial"/>
      </rPr>
      <t>Gabo Island 84016</t>
    </r>
    <r>
      <rPr>
        <sz val="10"/>
        <color indexed="8"/>
        <rFont val="Helvetica Neue"/>
      </rPr>
      <t xml:space="preserve">
</t>
    </r>
    <r>
      <rPr>
        <sz val="10"/>
        <color indexed="8"/>
        <rFont val="Arial"/>
      </rPr>
      <t>07/1901: Stevenson Screen sent by ship.</t>
    </r>
    <r>
      <rPr>
        <sz val="10"/>
        <color indexed="8"/>
        <rFont val="Helvetica Neue"/>
      </rPr>
      <t xml:space="preserve">
</t>
    </r>
    <r>
      <rPr>
        <sz val="10"/>
        <color indexed="8"/>
        <rFont val="Arial"/>
      </rPr>
      <t>09/1924: First correspondence.</t>
    </r>
    <r>
      <rPr>
        <sz val="10"/>
        <color indexed="8"/>
        <rFont val="Helvetica Neue"/>
      </rPr>
      <t xml:space="preserve">
</t>
    </r>
    <r>
      <rPr>
        <sz val="10"/>
        <color indexed="8"/>
        <rFont val="Arial"/>
      </rPr>
      <t>09/1927: New screen replaces very poor one.</t>
    </r>
    <r>
      <rPr>
        <sz val="10"/>
        <color indexed="8"/>
        <rFont val="Helvetica Neue"/>
      </rPr>
      <t xml:space="preserve">
</t>
    </r>
    <r>
      <rPr>
        <sz val="10"/>
        <color indexed="8"/>
        <rFont val="Arial"/>
      </rPr>
      <t>07/1961: New screen.</t>
    </r>
    <r>
      <rPr>
        <sz val="10"/>
        <color indexed="8"/>
        <rFont val="Helvetica Neue"/>
      </rPr>
      <t xml:space="preserve">
</t>
    </r>
    <r>
      <rPr>
        <sz val="10"/>
        <color indexed="8"/>
        <rFont val="Arial"/>
      </rPr>
      <t>05/1977: White house adjacent to screen demolished.</t>
    </r>
    <r>
      <rPr>
        <sz val="10"/>
        <color indexed="8"/>
        <rFont val="Helvetica Neue"/>
      </rPr>
      <t xml:space="preserve">
</t>
    </r>
    <r>
      <rPr>
        <sz val="10"/>
        <color indexed="8"/>
        <rFont val="Arial"/>
      </rPr>
      <t>05/1985: Site moved since 1980 away from buildings.</t>
    </r>
  </si>
  <si>
    <t>SALE</t>
  </si>
  <si>
    <t>85072  1945-2021</t>
  </si>
  <si>
    <t>85072  2000-2021</t>
  </si>
  <si>
    <t>85133  1893-1931 rainfall</t>
  </si>
  <si>
    <t>85072 2000-2021 rainfall</t>
  </si>
  <si>
    <r>
      <rPr>
        <sz val="10"/>
        <color indexed="8"/>
        <rFont val="Arial"/>
      </rPr>
      <t>East Sale 85072 and 85133</t>
    </r>
    <r>
      <rPr>
        <sz val="10"/>
        <color indexed="8"/>
        <rFont val="Helvetica Neue"/>
      </rPr>
      <t xml:space="preserve">
</t>
    </r>
    <r>
      <rPr>
        <sz val="10"/>
        <color indexed="8"/>
        <rFont val="Arial"/>
      </rPr>
      <t>12/1907: First correspondence. Thermometers exposed "under verandah, double roof'</t>
    </r>
    <r>
      <rPr>
        <sz val="10"/>
        <color indexed="8"/>
        <rFont val="Helvetica Neue"/>
      </rPr>
      <t xml:space="preserve">
</t>
    </r>
    <r>
      <rPr>
        <sz val="10"/>
        <color indexed="8"/>
        <rFont val="Arial"/>
      </rPr>
      <t>and a Thermometer shed is referred to.</t>
    </r>
    <r>
      <rPr>
        <sz val="10"/>
        <color indexed="8"/>
        <rFont val="Helvetica Neue"/>
      </rPr>
      <t xml:space="preserve">
</t>
    </r>
    <r>
      <rPr>
        <sz val="10"/>
        <color indexed="8"/>
        <rFont val="Arial"/>
      </rPr>
      <t>10/1925: Stevenson Screen needs repairs.</t>
    </r>
    <r>
      <rPr>
        <sz val="10"/>
        <color indexed="8"/>
        <rFont val="Helvetica Neue"/>
      </rPr>
      <t xml:space="preserve">
</t>
    </r>
    <r>
      <rPr>
        <sz val="10"/>
        <color indexed="8"/>
        <rFont val="Arial"/>
      </rPr>
      <t>07/1933: Slight move due to building.</t>
    </r>
    <r>
      <rPr>
        <sz val="10"/>
        <color indexed="8"/>
        <rFont val="Helvetica Neue"/>
      </rPr>
      <t xml:space="preserve">
</t>
    </r>
    <r>
      <rPr>
        <sz val="10"/>
        <color indexed="8"/>
        <rFont val="Arial"/>
      </rPr>
      <t>01/1935: Move from Mechanics Institute to Police station.</t>
    </r>
    <r>
      <rPr>
        <sz val="10"/>
        <color indexed="8"/>
        <rFont val="Helvetica Neue"/>
      </rPr>
      <t xml:space="preserve">
</t>
    </r>
    <r>
      <rPr>
        <sz val="10"/>
        <color indexed="8"/>
        <rFont val="Arial"/>
      </rPr>
      <t>01/1946: Composite move to MO.</t>
    </r>
  </si>
  <si>
    <t>WILSON’S PROMONTORY</t>
  </si>
  <si>
    <t>85096  1877-2021</t>
  </si>
  <si>
    <t>85096  2000-2021</t>
  </si>
  <si>
    <t>85096  1879-1931 rainfall</t>
  </si>
  <si>
    <t>85096 2000-2021 rainfall</t>
  </si>
  <si>
    <r>
      <rPr>
        <sz val="10"/>
        <color indexed="8"/>
        <rFont val="Arial"/>
      </rPr>
      <t>Wilsons Promontory 85096</t>
    </r>
    <r>
      <rPr>
        <sz val="10"/>
        <color indexed="8"/>
        <rFont val="Helvetica Neue"/>
      </rPr>
      <t xml:space="preserve">
</t>
    </r>
    <r>
      <rPr>
        <sz val="10"/>
        <color indexed="8"/>
        <rFont val="Arial"/>
      </rPr>
      <t>Stevenson Screen supplied prior to 1905.</t>
    </r>
    <r>
      <rPr>
        <sz val="10"/>
        <color indexed="8"/>
        <rFont val="Helvetica Neue"/>
      </rPr>
      <t xml:space="preserve">
</t>
    </r>
    <r>
      <rPr>
        <sz val="10"/>
        <color indexed="8"/>
        <rFont val="Arial"/>
      </rPr>
      <t>08/1932: First correspondence. Screen poor.</t>
    </r>
    <r>
      <rPr>
        <sz val="10"/>
        <color indexed="8"/>
        <rFont val="Helvetica Neue"/>
      </rPr>
      <t xml:space="preserve">
</t>
    </r>
    <r>
      <rPr>
        <sz val="10"/>
        <color indexed="8"/>
        <rFont val="Arial"/>
      </rPr>
      <t>01/1933: New screen.</t>
    </r>
    <r>
      <rPr>
        <sz val="10"/>
        <color indexed="8"/>
        <rFont val="Helvetica Neue"/>
      </rPr>
      <t xml:space="preserve">
</t>
    </r>
    <r>
      <rPr>
        <sz val="10"/>
        <color indexed="8"/>
        <rFont val="Arial"/>
      </rPr>
      <t>02/1951: Fire at station does not touch instruments.</t>
    </r>
    <r>
      <rPr>
        <sz val="10"/>
        <color indexed="8"/>
        <rFont val="Helvetica Neue"/>
      </rPr>
      <t xml:space="preserve">
</t>
    </r>
    <r>
      <rPr>
        <sz val="10"/>
        <color indexed="8"/>
        <rFont val="Arial"/>
      </rPr>
      <t>06/1959: Storm blows screen down. All instruments replaced.</t>
    </r>
    <r>
      <rPr>
        <sz val="10"/>
        <color indexed="8"/>
        <rFont val="Helvetica Neue"/>
      </rPr>
      <t xml:space="preserve">
</t>
    </r>
    <r>
      <rPr>
        <sz val="10"/>
        <color indexed="8"/>
        <rFont val="Arial"/>
      </rPr>
      <t>09/1982: Excellent observations from 5th generation observers.</t>
    </r>
  </si>
  <si>
    <t>MELBOURNE</t>
  </si>
  <si>
    <t>CSIR  1855-1931 average max</t>
  </si>
  <si>
    <t>86338  2013-2021</t>
  </si>
  <si>
    <t>86338  2000-2021</t>
  </si>
  <si>
    <t>CSIR  1855-1931 average min</t>
  </si>
  <si>
    <t>CSIR  1855-1931 rainfall</t>
  </si>
  <si>
    <t>86071  1855-1931 rainfall</t>
  </si>
  <si>
    <t>86338 2000-2021 rainfall</t>
  </si>
  <si>
    <r>
      <rPr>
        <sz val="10"/>
        <color indexed="8"/>
        <rFont val="Arial"/>
      </rPr>
      <t>Melbourne 86071</t>
    </r>
    <r>
      <rPr>
        <sz val="10"/>
        <color indexed="8"/>
        <rFont val="Helvetica Neue"/>
      </rPr>
      <t xml:space="preserve">
</t>
    </r>
    <r>
      <rPr>
        <sz val="10"/>
        <color indexed="8"/>
        <rFont val="Arial"/>
      </rPr>
      <t>1859-62: Thermometers were attached to a Lawson stand 10 feet above the ground, 'a</t>
    </r>
    <r>
      <rPr>
        <sz val="10"/>
        <color indexed="8"/>
        <rFont val="Helvetica Neue"/>
      </rPr>
      <t xml:space="preserve">
</t>
    </r>
    <r>
      <rPr>
        <sz val="10"/>
        <color indexed="8"/>
        <rFont val="Arial"/>
      </rPr>
      <t>precaution very much to be recommended in a country like this, where the soil assumes</t>
    </r>
    <r>
      <rPr>
        <sz val="10"/>
        <color indexed="8"/>
        <rFont val="Helvetica Neue"/>
      </rPr>
      <t xml:space="preserve">
</t>
    </r>
    <r>
      <rPr>
        <sz val="10"/>
        <color indexed="8"/>
        <rFont val="Arial"/>
      </rPr>
      <t>so high a temperature' (Neumayer, 1864).</t>
    </r>
    <r>
      <rPr>
        <sz val="10"/>
        <color indexed="8"/>
        <rFont val="Helvetica Neue"/>
      </rPr>
      <t xml:space="preserve">
</t>
    </r>
    <r>
      <rPr>
        <sz val="10"/>
        <color indexed="8"/>
        <rFont val="Arial"/>
      </rPr>
      <t>09/1862: Move from Flagstaff to St Kilda (Domain).</t>
    </r>
    <r>
      <rPr>
        <sz val="10"/>
        <color indexed="8"/>
        <rFont val="Helvetica Neue"/>
      </rPr>
      <t xml:space="preserve">
</t>
    </r>
    <r>
      <rPr>
        <sz val="10"/>
        <color indexed="8"/>
        <rFont val="Arial"/>
      </rPr>
      <t>01/1908: Move to Carlton.</t>
    </r>
  </si>
  <si>
    <t>MENTONE</t>
  </si>
  <si>
    <t>86077  1971-2021</t>
  </si>
  <si>
    <t>86077  2000-2021</t>
  </si>
  <si>
    <t>CSIR  1914-1931 rainfall</t>
  </si>
  <si>
    <t>86190  1919-1931 rainfall</t>
  </si>
  <si>
    <t>86077 2000-2021 rainfall</t>
  </si>
  <si>
    <t>ALTONA</t>
  </si>
  <si>
    <t>87031  1943-2021</t>
  </si>
  <si>
    <t>87031  2000-2021</t>
  </si>
  <si>
    <t>87086  1906-1931 rainfall</t>
  </si>
  <si>
    <t>87031 2000-2021 rainfall</t>
  </si>
  <si>
    <t>GEELONG</t>
  </si>
  <si>
    <t>87184  2011-2021</t>
  </si>
  <si>
    <t>87184  2000-2021</t>
  </si>
  <si>
    <t>87023  1903-1931 rainfall</t>
  </si>
  <si>
    <t>87184 2000-2021 rainfall</t>
  </si>
  <si>
    <r>
      <rPr>
        <sz val="10"/>
        <color indexed="8"/>
        <rFont val="Arial"/>
      </rPr>
      <t>Geelong 87117 and 87025</t>
    </r>
    <r>
      <rPr>
        <sz val="10"/>
        <color indexed="8"/>
        <rFont val="Helvetica Neue"/>
      </rPr>
      <t xml:space="preserve">
</t>
    </r>
    <r>
      <rPr>
        <sz val="10"/>
        <color indexed="8"/>
        <rFont val="Arial"/>
      </rPr>
      <t>09/1908: Small screen supplied to replace thermometer shed.</t>
    </r>
    <r>
      <rPr>
        <sz val="10"/>
        <color indexed="8"/>
        <rFont val="Helvetica Neue"/>
      </rPr>
      <t xml:space="preserve">
</t>
    </r>
    <r>
      <rPr>
        <sz val="10"/>
        <color indexed="8"/>
        <rFont val="Arial"/>
      </rPr>
      <t>08/1927: First correspondence.</t>
    </r>
    <r>
      <rPr>
        <sz val="10"/>
        <color indexed="8"/>
        <rFont val="Helvetica Neue"/>
      </rPr>
      <t xml:space="preserve">
</t>
    </r>
    <r>
      <rPr>
        <sz val="10"/>
        <color indexed="8"/>
        <rFont val="Arial"/>
      </rPr>
      <t>11/1938: Possible move.</t>
    </r>
    <r>
      <rPr>
        <sz val="10"/>
        <color indexed="8"/>
        <rFont val="Helvetica Neue"/>
      </rPr>
      <t xml:space="preserve">
</t>
    </r>
    <r>
      <rPr>
        <sz val="10"/>
        <color indexed="8"/>
        <rFont val="Arial"/>
      </rPr>
      <t>09/1939: Screen repaired and painted.</t>
    </r>
    <r>
      <rPr>
        <sz val="10"/>
        <color indexed="8"/>
        <rFont val="Helvetica Neue"/>
      </rPr>
      <t xml:space="preserve">
</t>
    </r>
    <r>
      <rPr>
        <sz val="10"/>
        <color indexed="8"/>
        <rFont val="Arial"/>
      </rPr>
      <t>08/1954: Move from residence to PO.</t>
    </r>
    <r>
      <rPr>
        <sz val="10"/>
        <color indexed="8"/>
        <rFont val="Helvetica Neue"/>
      </rPr>
      <t xml:space="preserve">
</t>
    </r>
    <r>
      <rPr>
        <sz val="10"/>
        <color indexed="8"/>
        <rFont val="Arial"/>
      </rPr>
      <t>01/1956: Move to excellent exposure.</t>
    </r>
    <r>
      <rPr>
        <sz val="10"/>
        <color indexed="8"/>
        <rFont val="Helvetica Neue"/>
      </rPr>
      <t xml:space="preserve">
</t>
    </r>
    <r>
      <rPr>
        <sz val="10"/>
        <color indexed="8"/>
        <rFont val="Arial"/>
      </rPr>
      <t>01/1971: Move for composite site.</t>
    </r>
    <r>
      <rPr>
        <sz val="10"/>
        <color indexed="8"/>
        <rFont val="Helvetica Neue"/>
      </rPr>
      <t xml:space="preserve">
</t>
    </r>
    <r>
      <rPr>
        <sz val="10"/>
        <color indexed="8"/>
        <rFont val="Arial"/>
      </rPr>
      <t>06/1987: Site moved to better exposure due to trees.</t>
    </r>
  </si>
  <si>
    <t>CASTLEMAINE</t>
  </si>
  <si>
    <t>88110  1966-2021</t>
  </si>
  <si>
    <t>88110  2000-2021</t>
  </si>
  <si>
    <t>88014  1907-1931 rainfall</t>
  </si>
  <si>
    <t>88110 2000-2021 rainfall</t>
  </si>
  <si>
    <r>
      <rPr>
        <sz val="10"/>
        <color indexed="8"/>
        <rFont val="Arial"/>
      </rPr>
      <t>Castlemaine 88110 and 88014</t>
    </r>
    <r>
      <rPr>
        <sz val="10"/>
        <color indexed="8"/>
        <rFont val="Helvetica Neue"/>
      </rPr>
      <t xml:space="preserve">
</t>
    </r>
    <r>
      <rPr>
        <sz val="10"/>
        <color indexed="8"/>
        <rFont val="Arial"/>
      </rPr>
      <t>06/1927: First correspondence.</t>
    </r>
    <r>
      <rPr>
        <sz val="10"/>
        <color indexed="8"/>
        <rFont val="Helvetica Neue"/>
      </rPr>
      <t xml:space="preserve">
</t>
    </r>
    <r>
      <rPr>
        <sz val="10"/>
        <color indexed="8"/>
        <rFont val="Arial"/>
      </rPr>
      <t>03/1939: Screen door unable to be fully opened, so thermometers picked up to read.</t>
    </r>
    <r>
      <rPr>
        <sz val="10"/>
        <color indexed="8"/>
        <rFont val="Helvetica Neue"/>
      </rPr>
      <t xml:space="preserve">
</t>
    </r>
    <r>
      <rPr>
        <sz val="10"/>
        <color indexed="8"/>
        <rFont val="Arial"/>
      </rPr>
      <t>09/1958: Screen low, poor condition, opens west, vegetation problem.</t>
    </r>
    <r>
      <rPr>
        <sz val="10"/>
        <color indexed="8"/>
        <rFont val="Helvetica Neue"/>
      </rPr>
      <t xml:space="preserve">
</t>
    </r>
    <r>
      <rPr>
        <sz val="10"/>
        <color indexed="8"/>
        <rFont val="Arial"/>
      </rPr>
      <t>10/1963: Move to a better site.</t>
    </r>
    <r>
      <rPr>
        <sz val="10"/>
        <color indexed="8"/>
        <rFont val="Helvetica Neue"/>
      </rPr>
      <t xml:space="preserve">
</t>
    </r>
    <r>
      <rPr>
        <sz val="10"/>
        <color indexed="8"/>
        <rFont val="Arial"/>
      </rPr>
      <t>01/1966: Move for composite site.</t>
    </r>
    <r>
      <rPr>
        <sz val="10"/>
        <color indexed="8"/>
        <rFont val="Helvetica Neue"/>
      </rPr>
      <t xml:space="preserve">
</t>
    </r>
    <r>
      <rPr>
        <sz val="10"/>
        <color indexed="8"/>
        <rFont val="Arial"/>
      </rPr>
      <t>08/1978: Site moved 1 km.</t>
    </r>
    <r>
      <rPr>
        <sz val="10"/>
        <color indexed="8"/>
        <rFont val="Helvetica Neue"/>
      </rPr>
      <t xml:space="preserve">
</t>
    </r>
    <r>
      <rPr>
        <sz val="10"/>
        <color indexed="8"/>
        <rFont val="Arial"/>
      </rPr>
      <t>04/1985: Site moved due to deterioration from buildings and trees.</t>
    </r>
    <r>
      <rPr>
        <sz val="10"/>
        <color indexed="8"/>
        <rFont val="Helvetica Neue"/>
      </rPr>
      <t xml:space="preserve">
</t>
    </r>
    <r>
      <rPr>
        <sz val="10"/>
        <color indexed="8"/>
        <rFont val="Arial"/>
      </rPr>
      <t>05/1990: Site moved 3 km to new prison. Very open exposure.</t>
    </r>
  </si>
  <si>
    <t>MARYBOROUGH</t>
  </si>
  <si>
    <t>88043  1899-2021</t>
  </si>
  <si>
    <t>88043  2000-2021</t>
  </si>
  <si>
    <t>88043  1901-1931 rainfall</t>
  </si>
  <si>
    <t>88043 2000-2021 rainfall</t>
  </si>
  <si>
    <r>
      <rPr>
        <sz val="10"/>
        <color indexed="8"/>
        <rFont val="Arial"/>
      </rPr>
      <t>Maryborough 88043</t>
    </r>
    <r>
      <rPr>
        <sz val="10"/>
        <color indexed="8"/>
        <rFont val="Helvetica Neue"/>
      </rPr>
      <t xml:space="preserve">
</t>
    </r>
    <r>
      <rPr>
        <sz val="10"/>
        <color indexed="8"/>
        <rFont val="Arial"/>
      </rPr>
      <t>09/1908: Thermometer screen supplied to replace thermometer shed.</t>
    </r>
    <r>
      <rPr>
        <sz val="10"/>
        <color indexed="8"/>
        <rFont val="Helvetica Neue"/>
      </rPr>
      <t xml:space="preserve">
</t>
    </r>
    <r>
      <rPr>
        <sz val="10"/>
        <color indexed="8"/>
        <rFont val="Arial"/>
      </rPr>
      <t>04/1929: First correspondence.</t>
    </r>
    <r>
      <rPr>
        <sz val="10"/>
        <color indexed="8"/>
        <rFont val="Helvetica Neue"/>
      </rPr>
      <t xml:space="preserve">
</t>
    </r>
    <r>
      <rPr>
        <sz val="10"/>
        <color indexed="8"/>
        <rFont val="Arial"/>
      </rPr>
      <t>07/1949: Screen moved 20 feet so exposure not as good.</t>
    </r>
    <r>
      <rPr>
        <sz val="10"/>
        <color indexed="8"/>
        <rFont val="Helvetica Neue"/>
      </rPr>
      <t xml:space="preserve">
</t>
    </r>
    <r>
      <rPr>
        <sz val="10"/>
        <color indexed="8"/>
        <rFont val="Arial"/>
      </rPr>
      <t>10/1958: Screen was facing north after recent move so reoriented.</t>
    </r>
    <r>
      <rPr>
        <sz val="10"/>
        <color indexed="8"/>
        <rFont val="Helvetica Neue"/>
      </rPr>
      <t xml:space="preserve">
</t>
    </r>
    <r>
      <rPr>
        <sz val="10"/>
        <color indexed="8"/>
        <rFont val="Arial"/>
      </rPr>
      <t>06/1966: Site moved to rear of PO. Small screen replaces old one.</t>
    </r>
    <r>
      <rPr>
        <sz val="10"/>
        <color indexed="8"/>
        <rFont val="Helvetica Neue"/>
      </rPr>
      <t xml:space="preserve">
</t>
    </r>
    <r>
      <rPr>
        <sz val="10"/>
        <color indexed="8"/>
        <rFont val="Arial"/>
      </rPr>
      <t>09/1980: Site moved 700m for convenience.</t>
    </r>
    <r>
      <rPr>
        <sz val="10"/>
        <color indexed="8"/>
        <rFont val="Helvetica Neue"/>
      </rPr>
      <t xml:space="preserve">
</t>
    </r>
    <r>
      <rPr>
        <sz val="10"/>
        <color indexed="8"/>
        <rFont val="Arial"/>
      </rPr>
      <t>01/1983: Site moved 1.7 krn to good exposure.</t>
    </r>
    <r>
      <rPr>
        <sz val="10"/>
        <color indexed="8"/>
        <rFont val="Helvetica Neue"/>
      </rPr>
      <t xml:space="preserve">
</t>
    </r>
    <r>
      <rPr>
        <sz val="10"/>
        <color indexed="8"/>
        <rFont val="Arial"/>
      </rPr>
      <t>12/1986: Site moved 200m east due to trees.</t>
    </r>
  </si>
  <si>
    <t>ARARAT</t>
  </si>
  <si>
    <t>89085  1969-2021</t>
  </si>
  <si>
    <t>89085  2000-2021</t>
  </si>
  <si>
    <t>CSIR  1863-1931 rainfall</t>
  </si>
  <si>
    <t>89000  1900-1931 rainfall</t>
  </si>
  <si>
    <t>89085 2000-2021 rainfall</t>
  </si>
  <si>
    <r>
      <rPr>
        <sz val="10"/>
        <color indexed="8"/>
        <rFont val="Arial"/>
      </rPr>
      <t>Ararat 89085 and 89000</t>
    </r>
    <r>
      <rPr>
        <sz val="10"/>
        <color indexed="8"/>
        <rFont val="Helvetica Neue"/>
      </rPr>
      <t xml:space="preserve">
</t>
    </r>
    <r>
      <rPr>
        <sz val="10"/>
        <color indexed="8"/>
        <rFont val="Arial"/>
      </rPr>
      <t>12/1898: Thermometer screen erected in exposed position.</t>
    </r>
    <r>
      <rPr>
        <sz val="10"/>
        <color indexed="8"/>
        <rFont val="Helvetica Neue"/>
      </rPr>
      <t xml:space="preserve">
</t>
    </r>
    <r>
      <rPr>
        <sz val="10"/>
        <color indexed="8"/>
        <rFont val="Arial"/>
      </rPr>
      <t>05/1921: First correspondence.</t>
    </r>
    <r>
      <rPr>
        <sz val="10"/>
        <color indexed="8"/>
        <rFont val="Helvetica Neue"/>
      </rPr>
      <t xml:space="preserve">
</t>
    </r>
    <r>
      <rPr>
        <sz val="10"/>
        <color indexed="8"/>
        <rFont val="Arial"/>
      </rPr>
      <t>04/1939: Tree growth may be a problem.</t>
    </r>
    <r>
      <rPr>
        <sz val="10"/>
        <color indexed="8"/>
        <rFont val="Helvetica Neue"/>
      </rPr>
      <t xml:space="preserve">
</t>
    </r>
    <r>
      <rPr>
        <sz val="10"/>
        <color indexed="8"/>
        <rFont val="Arial"/>
      </rPr>
      <t>08/1944: Poor screen fixed and painted.</t>
    </r>
    <r>
      <rPr>
        <sz val="10"/>
        <color indexed="8"/>
        <rFont val="Helvetica Neue"/>
      </rPr>
      <t xml:space="preserve">
</t>
    </r>
    <r>
      <rPr>
        <sz val="10"/>
        <color indexed="8"/>
        <rFont val="Arial"/>
      </rPr>
      <t>03/1952: New screen.</t>
    </r>
    <r>
      <rPr>
        <sz val="10"/>
        <color indexed="8"/>
        <rFont val="Helvetica Neue"/>
      </rPr>
      <t xml:space="preserve">
</t>
    </r>
    <r>
      <rPr>
        <sz val="10"/>
        <color indexed="8"/>
        <rFont val="Arial"/>
      </rPr>
      <t>06/1957: Screen moved next door due to building.</t>
    </r>
    <r>
      <rPr>
        <sz val="10"/>
        <color indexed="8"/>
        <rFont val="Helvetica Neue"/>
      </rPr>
      <t xml:space="preserve">
</t>
    </r>
    <r>
      <rPr>
        <sz val="10"/>
        <color indexed="8"/>
        <rFont val="Arial"/>
      </rPr>
      <t>10/1961: Small move.</t>
    </r>
    <r>
      <rPr>
        <sz val="10"/>
        <color indexed="8"/>
        <rFont val="Helvetica Neue"/>
      </rPr>
      <t xml:space="preserve">
</t>
    </r>
    <r>
      <rPr>
        <sz val="10"/>
        <color indexed="8"/>
        <rFont val="Arial"/>
      </rPr>
      <t>01/1969: Move for composite site.</t>
    </r>
    <r>
      <rPr>
        <sz val="10"/>
        <color indexed="8"/>
        <rFont val="Helvetica Neue"/>
      </rPr>
      <t xml:space="preserve">
</t>
    </r>
    <r>
      <rPr>
        <sz val="10"/>
        <color indexed="8"/>
        <rFont val="Arial"/>
      </rPr>
      <t>11/1986: Move to more open exposure due to new buildings.</t>
    </r>
    <r>
      <rPr>
        <sz val="10"/>
        <color indexed="8"/>
        <rFont val="Helvetica Neue"/>
      </rPr>
      <t xml:space="preserve">
</t>
    </r>
    <r>
      <rPr>
        <sz val="10"/>
        <color indexed="8"/>
        <rFont val="Arial"/>
      </rPr>
      <t>05/1989: Screen green and white. To be re-painted white.</t>
    </r>
    <r>
      <rPr>
        <sz val="10"/>
        <color indexed="8"/>
        <rFont val="Helvetica Neue"/>
      </rPr>
      <t xml:space="preserve">
</t>
    </r>
    <r>
      <rPr>
        <sz val="10"/>
        <color indexed="8"/>
        <rFont val="Arial"/>
      </rPr>
      <t>05/1990: New screen.</t>
    </r>
  </si>
  <si>
    <t>BALLARAT</t>
  </si>
  <si>
    <t>89002  1908-2021</t>
  </si>
  <si>
    <t>89002  2000-2021</t>
  </si>
  <si>
    <t>CSIR  1893-1931 rainfall</t>
  </si>
  <si>
    <t>89001  1905-1931 rainfall</t>
  </si>
  <si>
    <t>89002 2000-2021 rainfall</t>
  </si>
  <si>
    <r>
      <rPr>
        <sz val="9"/>
        <color indexed="8"/>
        <rFont val="Arial"/>
      </rPr>
      <t>Ballarat 89002</t>
    </r>
    <r>
      <rPr>
        <sz val="9"/>
        <color indexed="8"/>
        <rFont val="Helvetica Neue"/>
      </rPr>
      <t xml:space="preserve">
</t>
    </r>
    <r>
      <rPr>
        <sz val="9"/>
        <color indexed="8"/>
        <rFont val="Arial"/>
      </rPr>
      <t>1890: Move from Law Offices to Observatory.</t>
    </r>
    <r>
      <rPr>
        <sz val="9"/>
        <color indexed="8"/>
        <rFont val="Helvetica Neue"/>
      </rPr>
      <t xml:space="preserve">
</t>
    </r>
    <r>
      <rPr>
        <sz val="9"/>
        <color indexed="8"/>
        <rFont val="Arial"/>
      </rPr>
      <t>1904: Move to Botanical gardens. Stevenson Screen supplied.</t>
    </r>
    <r>
      <rPr>
        <sz val="9"/>
        <color indexed="8"/>
        <rFont val="Helvetica Neue"/>
      </rPr>
      <t xml:space="preserve">
</t>
    </r>
    <r>
      <rPr>
        <sz val="9"/>
        <color indexed="8"/>
        <rFont val="Arial"/>
      </rPr>
      <t>03/1908: Move to private residence.</t>
    </r>
    <r>
      <rPr>
        <sz val="9"/>
        <color indexed="8"/>
        <rFont val="Helvetica Neue"/>
      </rPr>
      <t xml:space="preserve">
</t>
    </r>
    <r>
      <rPr>
        <sz val="9"/>
        <color indexed="8"/>
        <rFont val="Arial"/>
      </rPr>
      <t>08/1891: Thermometer "stand" knocked over.</t>
    </r>
    <r>
      <rPr>
        <sz val="9"/>
        <color indexed="8"/>
        <rFont val="Helvetica Neue"/>
      </rPr>
      <t xml:space="preserve">
</t>
    </r>
    <r>
      <rPr>
        <sz val="9"/>
        <color indexed="8"/>
        <rFont val="Arial"/>
      </rPr>
      <t>1900: Thermometer shed in use.</t>
    </r>
    <r>
      <rPr>
        <sz val="9"/>
        <color indexed="8"/>
        <rFont val="Helvetica Neue"/>
      </rPr>
      <t xml:space="preserve">
</t>
    </r>
    <r>
      <rPr>
        <sz val="9"/>
        <color indexed="8"/>
        <rFont val="Arial"/>
      </rPr>
      <t>05/1909: First correspondence. Trees need trimming.</t>
    </r>
    <r>
      <rPr>
        <sz val="9"/>
        <color indexed="8"/>
        <rFont val="Helvetica Neue"/>
      </rPr>
      <t xml:space="preserve">
</t>
    </r>
    <r>
      <rPr>
        <sz val="9"/>
        <color indexed="8"/>
        <rFont val="Arial"/>
      </rPr>
      <t>09/1944: Screen roof warped.</t>
    </r>
    <r>
      <rPr>
        <sz val="9"/>
        <color indexed="8"/>
        <rFont val="Helvetica Neue"/>
      </rPr>
      <t xml:space="preserve">
</t>
    </r>
    <r>
      <rPr>
        <sz val="9"/>
        <color indexed="8"/>
        <rFont val="Arial"/>
      </rPr>
      <t>09/1948: Site moved 2 miles north due to observer death.</t>
    </r>
    <r>
      <rPr>
        <sz val="9"/>
        <color indexed="8"/>
        <rFont val="Helvetica Neue"/>
      </rPr>
      <t xml:space="preserve">
</t>
    </r>
    <r>
      <rPr>
        <sz val="9"/>
        <color indexed="8"/>
        <rFont val="Arial"/>
      </rPr>
      <t>10/1953: Site moved 4 miles to good site due to observer death.</t>
    </r>
    <r>
      <rPr>
        <sz val="9"/>
        <color indexed="8"/>
        <rFont val="Helvetica Neue"/>
      </rPr>
      <t xml:space="preserve">
</t>
    </r>
    <r>
      <rPr>
        <sz val="9"/>
        <color indexed="8"/>
        <rFont val="Arial"/>
      </rPr>
      <t>09/1966: Site moved 4.5 miles to excellent site.</t>
    </r>
    <r>
      <rPr>
        <sz val="9"/>
        <color indexed="8"/>
        <rFont val="Helvetica Neue"/>
      </rPr>
      <t xml:space="preserve">
</t>
    </r>
    <r>
      <rPr>
        <sz val="9"/>
        <color indexed="8"/>
        <rFont val="Arial"/>
      </rPr>
      <t>08/1978: Site moved to airport.</t>
    </r>
    <r>
      <rPr>
        <sz val="9"/>
        <color indexed="8"/>
        <rFont val="Helvetica Neue"/>
      </rPr>
      <t xml:space="preserve">
</t>
    </r>
    <r>
      <rPr>
        <sz val="9"/>
        <color indexed="8"/>
        <rFont val="Arial"/>
      </rPr>
      <t>06/1985: Site moved next-door to airport.</t>
    </r>
  </si>
  <si>
    <t>CAPE OTWAY</t>
  </si>
  <si>
    <t>90015  1864-2021</t>
  </si>
  <si>
    <t>90015  2000-2021</t>
  </si>
  <si>
    <t>CSIR  1864-1931 rainfall</t>
  </si>
  <si>
    <t>90015  1865-1931 rainfall</t>
  </si>
  <si>
    <t>90015 2000-2021 rainfall</t>
  </si>
  <si>
    <r>
      <rPr>
        <sz val="10"/>
        <color indexed="8"/>
        <rFont val="Arial"/>
      </rPr>
      <t>Cape Otway 90015</t>
    </r>
    <r>
      <rPr>
        <sz val="10"/>
        <color indexed="8"/>
        <rFont val="Helvetica Neue"/>
      </rPr>
      <t xml:space="preserve">
</t>
    </r>
    <r>
      <rPr>
        <sz val="10"/>
        <color indexed="8"/>
        <rFont val="Arial"/>
      </rPr>
      <t>07/1898: "Alterations to thermometer shed now complete".</t>
    </r>
    <r>
      <rPr>
        <sz val="10"/>
        <color indexed="8"/>
        <rFont val="Helvetica Neue"/>
      </rPr>
      <t xml:space="preserve">
</t>
    </r>
    <r>
      <rPr>
        <sz val="10"/>
        <color indexed="8"/>
        <rFont val="Arial"/>
      </rPr>
      <t>1900: Stevenson Screen supplied at least before 1902.</t>
    </r>
    <r>
      <rPr>
        <sz val="10"/>
        <color indexed="8"/>
        <rFont val="Helvetica Neue"/>
      </rPr>
      <t xml:space="preserve">
</t>
    </r>
    <r>
      <rPr>
        <sz val="10"/>
        <color indexed="8"/>
        <rFont val="Arial"/>
      </rPr>
      <t>03/1908: New screen supplied.</t>
    </r>
    <r>
      <rPr>
        <sz val="10"/>
        <color indexed="8"/>
        <rFont val="Helvetica Neue"/>
      </rPr>
      <t xml:space="preserve">
</t>
    </r>
    <r>
      <rPr>
        <sz val="10"/>
        <color indexed="8"/>
        <rFont val="Arial"/>
      </rPr>
      <t>10/1938: First correspondence.</t>
    </r>
    <r>
      <rPr>
        <sz val="10"/>
        <color indexed="8"/>
        <rFont val="Helvetica Neue"/>
      </rPr>
      <t xml:space="preserve">
</t>
    </r>
    <r>
      <rPr>
        <sz val="10"/>
        <color indexed="8"/>
        <rFont val="Arial"/>
      </rPr>
      <t>07/1954: New screen replaces very poor one.</t>
    </r>
    <r>
      <rPr>
        <sz val="10"/>
        <color indexed="8"/>
        <rFont val="Helvetica Neue"/>
      </rPr>
      <t xml:space="preserve">
</t>
    </r>
    <r>
      <rPr>
        <sz val="10"/>
        <color indexed="8"/>
        <rFont val="Arial"/>
      </rPr>
      <t>09/1966: Screen moved slightly to better exposure.</t>
    </r>
  </si>
  <si>
    <t>COLAC</t>
  </si>
  <si>
    <t>90035  2000-2021</t>
  </si>
  <si>
    <t>90147  1902-1931 rainfall</t>
  </si>
  <si>
    <t>90035 2000-2021 rainfall</t>
  </si>
  <si>
    <r>
      <rPr>
        <sz val="10"/>
        <color indexed="8"/>
        <rFont val="Arial"/>
      </rPr>
      <t>Colac 90174, 90022 and 90147</t>
    </r>
    <r>
      <rPr>
        <sz val="10"/>
        <color indexed="8"/>
        <rFont val="Helvetica Neue"/>
      </rPr>
      <t xml:space="preserve">
</t>
    </r>
    <r>
      <rPr>
        <sz val="10"/>
        <color indexed="8"/>
        <rFont val="Arial"/>
      </rPr>
      <t>08/1930: First correspondence. Screen facing north.</t>
    </r>
    <r>
      <rPr>
        <sz val="10"/>
        <color indexed="8"/>
        <rFont val="Helvetica Neue"/>
      </rPr>
      <t xml:space="preserve">
</t>
    </r>
    <r>
      <rPr>
        <sz val="10"/>
        <color indexed="8"/>
        <rFont val="Arial"/>
      </rPr>
      <t>06/1943: Screen moved to better position.</t>
    </r>
    <r>
      <rPr>
        <sz val="10"/>
        <color indexed="8"/>
        <rFont val="Helvetica Neue"/>
      </rPr>
      <t xml:space="preserve">
</t>
    </r>
    <r>
      <rPr>
        <sz val="10"/>
        <color indexed="8"/>
        <rFont val="Arial"/>
      </rPr>
      <t>06/1944: Another small move.</t>
    </r>
    <r>
      <rPr>
        <sz val="10"/>
        <color indexed="8"/>
        <rFont val="Helvetica Neue"/>
      </rPr>
      <t xml:space="preserve">
</t>
    </r>
    <r>
      <rPr>
        <sz val="10"/>
        <color indexed="8"/>
        <rFont val="Arial"/>
      </rPr>
      <t>09/1955: Site moved to more open site due to proposed building.</t>
    </r>
    <r>
      <rPr>
        <sz val="10"/>
        <color indexed="8"/>
        <rFont val="Helvetica Neue"/>
      </rPr>
      <t xml:space="preserve">
</t>
    </r>
    <r>
      <rPr>
        <sz val="10"/>
        <color indexed="8"/>
        <rFont val="Arial"/>
      </rPr>
      <t>02/1956: Move to another residence.</t>
    </r>
    <r>
      <rPr>
        <sz val="10"/>
        <color indexed="8"/>
        <rFont val="Helvetica Neue"/>
      </rPr>
      <t xml:space="preserve">
</t>
    </r>
    <r>
      <rPr>
        <sz val="10"/>
        <color indexed="8"/>
        <rFont val="Arial"/>
      </rPr>
      <t>10/1958: Screen's roof is green so to be painted white.</t>
    </r>
    <r>
      <rPr>
        <sz val="10"/>
        <color indexed="8"/>
        <rFont val="Helvetica Neue"/>
      </rPr>
      <t xml:space="preserve">
</t>
    </r>
    <r>
      <rPr>
        <sz val="10"/>
        <color indexed="8"/>
        <rFont val="Arial"/>
      </rPr>
      <t>12/1966: Possible move.</t>
    </r>
    <r>
      <rPr>
        <sz val="10"/>
        <color indexed="8"/>
        <rFont val="Helvetica Neue"/>
      </rPr>
      <t xml:space="preserve">
</t>
    </r>
    <r>
      <rPr>
        <sz val="10"/>
        <color indexed="8"/>
        <rFont val="Arial"/>
      </rPr>
      <t>01/1969: Move for composite site.</t>
    </r>
    <r>
      <rPr>
        <sz val="10"/>
        <color indexed="8"/>
        <rFont val="Helvetica Neue"/>
      </rPr>
      <t xml:space="preserve">
</t>
    </r>
    <r>
      <rPr>
        <sz val="10"/>
        <color indexed="8"/>
        <rFont val="Arial"/>
      </rPr>
      <t>11/1970: Move to city hall.</t>
    </r>
    <r>
      <rPr>
        <sz val="10"/>
        <color indexed="8"/>
        <rFont val="Helvetica Neue"/>
      </rPr>
      <t xml:space="preserve">
</t>
    </r>
    <r>
      <rPr>
        <sz val="10"/>
        <color indexed="8"/>
        <rFont val="Arial"/>
      </rPr>
      <t>01/1983: Move for composite site.</t>
    </r>
    <r>
      <rPr>
        <sz val="10"/>
        <color indexed="8"/>
        <rFont val="Helvetica Neue"/>
      </rPr>
      <t xml:space="preserve">
</t>
    </r>
    <r>
      <rPr>
        <sz val="10"/>
        <color indexed="8"/>
        <rFont val="Arial"/>
      </rPr>
      <t>06/1987: Site moved 20m.</t>
    </r>
  </si>
  <si>
    <t>HAMILTON</t>
  </si>
  <si>
    <t>CSIR  1887-1931 average max</t>
  </si>
  <si>
    <t>90173  1983-2021</t>
  </si>
  <si>
    <t>90173  2000-2021</t>
  </si>
  <si>
    <t>CSIR  1887-1931 average min</t>
  </si>
  <si>
    <t>90044  1887-1931 rainfall</t>
  </si>
  <si>
    <t>90173 2000-2021 rainfall</t>
  </si>
  <si>
    <r>
      <rPr>
        <sz val="9"/>
        <color indexed="8"/>
        <rFont val="Arial"/>
      </rPr>
      <t>Hamilton 90173, 90044 and 90103</t>
    </r>
    <r>
      <rPr>
        <sz val="9"/>
        <color indexed="8"/>
        <rFont val="Helvetica Neue"/>
      </rPr>
      <t xml:space="preserve">
</t>
    </r>
    <r>
      <rPr>
        <sz val="9"/>
        <color indexed="8"/>
        <rFont val="Arial"/>
      </rPr>
      <t>Supply of Stevenson Screen likely between 1895 and 1903.</t>
    </r>
    <r>
      <rPr>
        <sz val="9"/>
        <color indexed="8"/>
        <rFont val="Helvetica Neue"/>
      </rPr>
      <t xml:space="preserve">
</t>
    </r>
    <r>
      <rPr>
        <sz val="9"/>
        <color indexed="8"/>
        <rFont val="Arial"/>
      </rPr>
      <t>03/1903: Move to residence.</t>
    </r>
    <r>
      <rPr>
        <sz val="9"/>
        <color indexed="8"/>
        <rFont val="Helvetica Neue"/>
      </rPr>
      <t xml:space="preserve">
</t>
    </r>
    <r>
      <rPr>
        <sz val="9"/>
        <color indexed="8"/>
        <rFont val="Arial"/>
      </rPr>
      <t>02/1905 : New screen.</t>
    </r>
    <r>
      <rPr>
        <sz val="9"/>
        <color indexed="8"/>
        <rFont val="Helvetica Neue"/>
      </rPr>
      <t xml:space="preserve">
</t>
    </r>
    <r>
      <rPr>
        <sz val="9"/>
        <color indexed="8"/>
        <rFont val="Arial"/>
      </rPr>
      <t>11/1937: First correspondence. Move from newspaper to PO.</t>
    </r>
    <r>
      <rPr>
        <sz val="9"/>
        <color indexed="8"/>
        <rFont val="Helvetica Neue"/>
      </rPr>
      <t xml:space="preserve">
</t>
    </r>
    <r>
      <rPr>
        <sz val="9"/>
        <color indexed="8"/>
        <rFont val="Arial"/>
      </rPr>
      <t>12/1937: New screen replaces rotting one.</t>
    </r>
    <r>
      <rPr>
        <sz val="9"/>
        <color indexed="8"/>
        <rFont val="Helvetica Neue"/>
      </rPr>
      <t xml:space="preserve">
</t>
    </r>
    <r>
      <rPr>
        <sz val="9"/>
        <color indexed="8"/>
        <rFont val="Arial"/>
      </rPr>
      <t>09/1939: Screen was green so painted white.</t>
    </r>
    <r>
      <rPr>
        <sz val="9"/>
        <color indexed="8"/>
        <rFont val="Helvetica Neue"/>
      </rPr>
      <t xml:space="preserve">
</t>
    </r>
    <r>
      <rPr>
        <sz val="9"/>
        <color indexed="8"/>
        <rFont val="Arial"/>
      </rPr>
      <t>07/1950: Move due to building operations.</t>
    </r>
    <r>
      <rPr>
        <sz val="9"/>
        <color indexed="8"/>
        <rFont val="Helvetica Neue"/>
      </rPr>
      <t xml:space="preserve">
</t>
    </r>
    <r>
      <rPr>
        <sz val="9"/>
        <color indexed="8"/>
        <rFont val="Arial"/>
      </rPr>
      <t>11/1958: Cluttered yard to be cleared.</t>
    </r>
    <r>
      <rPr>
        <sz val="9"/>
        <color indexed="8"/>
        <rFont val="Helvetica Neue"/>
      </rPr>
      <t xml:space="preserve">
</t>
    </r>
    <r>
      <rPr>
        <sz val="9"/>
        <color indexed="8"/>
        <rFont val="Arial"/>
      </rPr>
      <t>01/1961: Small move due to buildings but incinerator now close.</t>
    </r>
    <r>
      <rPr>
        <sz val="9"/>
        <color indexed="8"/>
        <rFont val="Helvetica Neue"/>
      </rPr>
      <t xml:space="preserve">
</t>
    </r>
    <r>
      <rPr>
        <sz val="9"/>
        <color indexed="8"/>
        <rFont val="Arial"/>
      </rPr>
      <t>07/1968: Move to open site at school.</t>
    </r>
    <r>
      <rPr>
        <sz val="9"/>
        <color indexed="8"/>
        <rFont val="Helvetica Neue"/>
      </rPr>
      <t xml:space="preserve">
</t>
    </r>
    <r>
      <rPr>
        <sz val="9"/>
        <color indexed="8"/>
        <rFont val="Arial"/>
      </rPr>
      <t>01/1980: Move for composite site.</t>
    </r>
    <r>
      <rPr>
        <sz val="9"/>
        <color indexed="8"/>
        <rFont val="Helvetica Neue"/>
      </rPr>
      <t xml:space="preserve">
</t>
    </r>
    <r>
      <rPr>
        <sz val="9"/>
        <color indexed="8"/>
        <rFont val="Arial"/>
      </rPr>
      <t>01/1984: Move for composite site.</t>
    </r>
    <r>
      <rPr>
        <sz val="9"/>
        <color indexed="8"/>
        <rFont val="Helvetica Neue"/>
      </rPr>
      <t xml:space="preserve">
</t>
    </r>
    <r>
      <rPr>
        <sz val="9"/>
        <color indexed="8"/>
        <rFont val="Arial"/>
      </rPr>
      <t>08/1985: Site moved due to trees.</t>
    </r>
  </si>
  <si>
    <t>PORT FAIRY</t>
  </si>
  <si>
    <t>90175  1991-2021</t>
  </si>
  <si>
    <t>90175  2000-2021</t>
  </si>
  <si>
    <t>90069  1908-1931 rainfall</t>
  </si>
  <si>
    <t>90175 2000-2021 rainfall</t>
  </si>
  <si>
    <t>PORTLAND</t>
  </si>
  <si>
    <t>90171  1982-2021</t>
  </si>
  <si>
    <t>90171  2000-2021</t>
  </si>
  <si>
    <t>90070  1879-1931 rainfall</t>
  </si>
  <si>
    <t>90171 2000-2021 rainfall</t>
  </si>
  <si>
    <r>
      <rPr>
        <sz val="10"/>
        <color indexed="8"/>
        <rFont val="Arial"/>
      </rPr>
      <t>Portland 90171,90070 and 90014</t>
    </r>
    <r>
      <rPr>
        <sz val="10"/>
        <color indexed="8"/>
        <rFont val="Helvetica Neue"/>
      </rPr>
      <t xml:space="preserve">
</t>
    </r>
    <r>
      <rPr>
        <sz val="10"/>
        <color indexed="8"/>
        <rFont val="Arial"/>
      </rPr>
      <t>03/1916: First correspondence. Move from Customs house to police.</t>
    </r>
    <r>
      <rPr>
        <sz val="10"/>
        <color indexed="8"/>
        <rFont val="Helvetica Neue"/>
      </rPr>
      <t xml:space="preserve">
</t>
    </r>
    <r>
      <rPr>
        <sz val="10"/>
        <color indexed="8"/>
        <rFont val="Arial"/>
      </rPr>
      <t>01/1931: Move to residence.</t>
    </r>
    <r>
      <rPr>
        <sz val="10"/>
        <color indexed="8"/>
        <rFont val="Helvetica Neue"/>
      </rPr>
      <t xml:space="preserve">
</t>
    </r>
    <r>
      <rPr>
        <sz val="10"/>
        <color indexed="8"/>
        <rFont val="Arial"/>
      </rPr>
      <t>06/1935: Move to private residence.</t>
    </r>
    <r>
      <rPr>
        <sz val="10"/>
        <color indexed="8"/>
        <rFont val="Helvetica Neue"/>
      </rPr>
      <t xml:space="preserve">
</t>
    </r>
    <r>
      <rPr>
        <sz val="10"/>
        <color indexed="8"/>
        <rFont val="Arial"/>
      </rPr>
      <t>04/1937: Move to PO.</t>
    </r>
    <r>
      <rPr>
        <sz val="10"/>
        <color indexed="8"/>
        <rFont val="Helvetica Neue"/>
      </rPr>
      <t xml:space="preserve">
</t>
    </r>
    <r>
      <rPr>
        <sz val="10"/>
        <color indexed="8"/>
        <rFont val="Arial"/>
      </rPr>
      <t>07/1940: Likely move to rear of shop.</t>
    </r>
    <r>
      <rPr>
        <sz val="10"/>
        <color indexed="8"/>
        <rFont val="Helvetica Neue"/>
      </rPr>
      <t xml:space="preserve">
</t>
    </r>
    <r>
      <rPr>
        <sz val="10"/>
        <color indexed="8"/>
        <rFont val="Arial"/>
      </rPr>
      <t>01/1957: Move to Cape Nelson for composite site.</t>
    </r>
    <r>
      <rPr>
        <sz val="10"/>
        <color indexed="8"/>
        <rFont val="Helvetica Neue"/>
      </rPr>
      <t xml:space="preserve">
</t>
    </r>
    <r>
      <rPr>
        <sz val="10"/>
        <color indexed="8"/>
        <rFont val="Arial"/>
      </rPr>
      <t>01/1983: Move for composite site.</t>
    </r>
  </si>
  <si>
    <t>WARRNAMBOOL</t>
  </si>
  <si>
    <t>CSIR  1898-1931 average max</t>
  </si>
  <si>
    <t>90186  1998-2021</t>
  </si>
  <si>
    <t>90186  2000-2021</t>
  </si>
  <si>
    <t>CSIR  1898-1931 average min</t>
  </si>
  <si>
    <t>CSIR  1898-1931 rainfall</t>
  </si>
  <si>
    <t>900782 1898-1931 rainfall</t>
  </si>
  <si>
    <t>90186 2000-2021 rainfall</t>
  </si>
  <si>
    <r>
      <rPr>
        <sz val="10"/>
        <color indexed="8"/>
        <rFont val="Arial"/>
      </rPr>
      <t>Warrnambool 90172 and 90082</t>
    </r>
    <r>
      <rPr>
        <sz val="10"/>
        <color indexed="8"/>
        <rFont val="Helvetica Neue"/>
      </rPr>
      <t xml:space="preserve">
</t>
    </r>
    <r>
      <rPr>
        <sz val="10"/>
        <color indexed="8"/>
        <rFont val="Arial"/>
      </rPr>
      <t>09/1908: Large screen supplied to replace thermometer shed belonging to council.</t>
    </r>
    <r>
      <rPr>
        <sz val="10"/>
        <color indexed="8"/>
        <rFont val="Helvetica Neue"/>
      </rPr>
      <t xml:space="preserve">
</t>
    </r>
    <r>
      <rPr>
        <sz val="10"/>
        <color indexed="8"/>
        <rFont val="Arial"/>
      </rPr>
      <t>11/1926: First correspondence.</t>
    </r>
    <r>
      <rPr>
        <sz val="10"/>
        <color indexed="8"/>
        <rFont val="Helvetica Neue"/>
      </rPr>
      <t xml:space="preserve">
</t>
    </r>
    <r>
      <rPr>
        <sz val="10"/>
        <color indexed="8"/>
        <rFont val="Arial"/>
      </rPr>
      <t>09/1954: Move to PO.</t>
    </r>
    <r>
      <rPr>
        <sz val="10"/>
        <color indexed="8"/>
        <rFont val="Helvetica Neue"/>
      </rPr>
      <t xml:space="preserve">
</t>
    </r>
    <r>
      <rPr>
        <sz val="10"/>
        <color indexed="8"/>
        <rFont val="Arial"/>
      </rPr>
      <t>08/1969: Move 250 yards due to proposed building.</t>
    </r>
    <r>
      <rPr>
        <sz val="10"/>
        <color indexed="8"/>
        <rFont val="Helvetica Neue"/>
      </rPr>
      <t xml:space="preserve">
</t>
    </r>
    <r>
      <rPr>
        <sz val="10"/>
        <color indexed="8"/>
        <rFont val="Arial"/>
      </rPr>
      <t>04/1971: Screen moved back to PO.</t>
    </r>
    <r>
      <rPr>
        <sz val="10"/>
        <color indexed="8"/>
        <rFont val="Helvetica Neue"/>
      </rPr>
      <t xml:space="preserve">
</t>
    </r>
    <r>
      <rPr>
        <sz val="10"/>
        <color indexed="8"/>
        <rFont val="Arial"/>
      </rPr>
      <t>01/1983: Move to airport for composite site.</t>
    </r>
    <r>
      <rPr>
        <sz val="10"/>
        <color indexed="8"/>
        <rFont val="Helvetica Neue"/>
      </rPr>
      <t xml:space="preserve">
</t>
    </r>
    <r>
      <rPr>
        <sz val="10"/>
        <color indexed="8"/>
        <rFont val="Arial"/>
      </rPr>
      <t>10/1991: Screen moved 1.5 km due to trees.</t>
    </r>
  </si>
  <si>
    <t>Tasmania</t>
  </si>
  <si>
    <t>LAUNCESTON</t>
  </si>
  <si>
    <t>CSIR  1889-1931 average max</t>
  </si>
  <si>
    <t>91311  2004-2021</t>
  </si>
  <si>
    <t>91311  2000-2021</t>
  </si>
  <si>
    <t>CSIR  1889-1931 average min</t>
  </si>
  <si>
    <t>91049 1889-1931 rainfall</t>
  </si>
  <si>
    <t>91311 2000-2021 rainfall</t>
  </si>
  <si>
    <r>
      <rPr>
        <sz val="10"/>
        <color indexed="8"/>
        <rFont val="Arial"/>
      </rPr>
      <t>Launceston 91104 and 91049</t>
    </r>
    <r>
      <rPr>
        <sz val="10"/>
        <color indexed="8"/>
        <rFont val="Helvetica Neue"/>
      </rPr>
      <t xml:space="preserve">
</t>
    </r>
    <r>
      <rPr>
        <sz val="10"/>
        <color indexed="8"/>
        <rFont val="Arial"/>
      </rPr>
      <t>05/1895: Instruments excellent but badly exposed in a shed similar to that at Waratah.</t>
    </r>
    <r>
      <rPr>
        <sz val="10"/>
        <color indexed="8"/>
        <rFont val="Helvetica Neue"/>
      </rPr>
      <t xml:space="preserve">
</t>
    </r>
    <r>
      <rPr>
        <sz val="10"/>
        <color indexed="8"/>
        <rFont val="Arial"/>
      </rPr>
      <t>01/1918: First correspondence.</t>
    </r>
    <r>
      <rPr>
        <sz val="10"/>
        <color indexed="8"/>
        <rFont val="Helvetica Neue"/>
      </rPr>
      <t xml:space="preserve">
</t>
    </r>
    <r>
      <rPr>
        <sz val="10"/>
        <color indexed="8"/>
        <rFont val="Arial"/>
      </rPr>
      <t>12/1929: Move from museum park to observer's house.</t>
    </r>
    <r>
      <rPr>
        <sz val="10"/>
        <color indexed="8"/>
        <rFont val="Helvetica Neue"/>
      </rPr>
      <t xml:space="preserve">
</t>
    </r>
    <r>
      <rPr>
        <sz val="10"/>
        <color indexed="8"/>
        <rFont val="Arial"/>
      </rPr>
      <t>01/1940: Move to MO for composite site.</t>
    </r>
    <r>
      <rPr>
        <sz val="10"/>
        <color indexed="8"/>
        <rFont val="Helvetica Neue"/>
      </rPr>
      <t xml:space="preserve">
</t>
    </r>
    <r>
      <rPr>
        <sz val="10"/>
        <color indexed="8"/>
        <rFont val="Arial"/>
      </rPr>
      <t>1968-69: Possible move from terminal to present position.</t>
    </r>
    <r>
      <rPr>
        <sz val="10"/>
        <color indexed="8"/>
        <rFont val="Helvetica Neue"/>
      </rPr>
      <t xml:space="preserve">
</t>
    </r>
    <r>
      <rPr>
        <sz val="10"/>
        <color indexed="8"/>
        <rFont val="Arial"/>
      </rPr>
      <t>1990: Cement base removed.</t>
    </r>
  </si>
  <si>
    <t>LOW HEAD</t>
  </si>
  <si>
    <t>91293  1998-2021</t>
  </si>
  <si>
    <t>91293  2000-2021</t>
  </si>
  <si>
    <t>91057 1893-1931 rainfall</t>
  </si>
  <si>
    <t>91293 2000-2021 rainfall</t>
  </si>
  <si>
    <t>Low Head 91057
1895: Only station with Stevenson Screen. Recommended installation by Wragge after this date.
06/1895: Wragge re-aligned screen and moved it to a better position (Wragge, 1896).
10/1910: Screen is modelled on Stevenson Screen but is not the same.
06/1924: First correspondence.
11/1924: New screen.
03/1931: Temperature measurements were made using the attached thermometer on the barometer in the tower to save time.
05/1933: Screen is brown, to be painted white.
06/1937: Non-standard screen very poor. Stevenson Screen supplied.
04/1949: Screen moved 27 feet to open exposure to north.
1970: Site move ocurred during the late 1960s.
08/1988: Site moved 25m to better exposure.
04/1992: Channel Nine's Sunday program reports that an industrial complex within view of site may affect record. However, the refinery apparently ceased operations in 1974.</t>
  </si>
  <si>
    <t>EDDYSTONE POINT</t>
  </si>
  <si>
    <t>92045  1910-2021</t>
  </si>
  <si>
    <t>92045  2000-2021</t>
  </si>
  <si>
    <t>92045 1909-1931 rainfall</t>
  </si>
  <si>
    <t>92045 2000-2021 rainfall</t>
  </si>
  <si>
    <t>ST HELENS</t>
  </si>
  <si>
    <t>92120  2001-2021</t>
  </si>
  <si>
    <t>92120  2000-2021</t>
  </si>
  <si>
    <t>92033 1912-1931 rainfall</t>
  </si>
  <si>
    <t>92120 2000-2021 rainfall</t>
  </si>
  <si>
    <t>SWANSEA</t>
  </si>
  <si>
    <t>92148  2011-2021</t>
  </si>
  <si>
    <t>92148  2000-2021</t>
  </si>
  <si>
    <t>92038 1900-1931 rainfall</t>
  </si>
  <si>
    <t>92148 2000-2021 rainfall</t>
  </si>
  <si>
    <t>CAPE BRUNY</t>
  </si>
  <si>
    <t>CSIR  1923-1931 average max</t>
  </si>
  <si>
    <t>94010  1923-2021</t>
  </si>
  <si>
    <t>94010  2000-2021</t>
  </si>
  <si>
    <t>CSIR  1923-1931 average min</t>
  </si>
  <si>
    <t>94010 1923-1931 rainfall</t>
  </si>
  <si>
    <t>94010 2000-2021 rainfall</t>
  </si>
  <si>
    <t>HOBART</t>
  </si>
  <si>
    <t>CSIR  1870-1931 average max</t>
  </si>
  <si>
    <t>94029  1882-2021</t>
  </si>
  <si>
    <t>94029  2000-2021</t>
  </si>
  <si>
    <t>CSIR  1870-1931 average min</t>
  </si>
  <si>
    <t>CSIR  1843-1931 rainfall</t>
  </si>
  <si>
    <t>94132/029 1870-1931 rainfall</t>
  </si>
  <si>
    <t>94029 2000-2021 rainfall</t>
  </si>
  <si>
    <r>
      <rPr>
        <sz val="9"/>
        <color indexed="8"/>
        <rFont val="Arial"/>
      </rPr>
      <t>Hobart 94029</t>
    </r>
    <r>
      <rPr>
        <sz val="9"/>
        <color indexed="8"/>
        <rFont val="Helvetica Neue"/>
      </rPr>
      <t xml:space="preserve">
</t>
    </r>
    <r>
      <rPr>
        <sz val="9"/>
        <color indexed="8"/>
        <rFont val="Arial"/>
      </rPr>
      <t>1883: Site moved from previous site. Record commenced in 1841 and data available from Abbott's records since 1855, which could be digitised for future use.</t>
    </r>
    <r>
      <rPr>
        <sz val="9"/>
        <color indexed="8"/>
        <rFont val="Helvetica Neue"/>
      </rPr>
      <t xml:space="preserve">
</t>
    </r>
    <r>
      <rPr>
        <sz val="9"/>
        <color indexed="8"/>
        <rFont val="Arial"/>
      </rPr>
      <t>06/1895: Thermometers exposed in shed as at Waratah, i.e. specially made shelter with</t>
    </r>
    <r>
      <rPr>
        <sz val="9"/>
        <color indexed="8"/>
        <rFont val="Helvetica Neue"/>
      </rPr>
      <t xml:space="preserve">
</t>
    </r>
    <r>
      <rPr>
        <sz val="9"/>
        <color indexed="8"/>
        <rFont val="Arial"/>
      </rPr>
      <t>double iron roof and likely to have early morning sun on thermometers (photo on Oct</t>
    </r>
    <r>
      <rPr>
        <sz val="9"/>
        <color indexed="8"/>
        <rFont val="Helvetica Neue"/>
      </rPr>
      <t xml:space="preserve">
</t>
    </r>
    <r>
      <rPr>
        <sz val="9"/>
        <color indexed="8"/>
        <rFont val="Arial"/>
      </rPr>
      <t>1966 cover of Weather News). Stevenson Screen erected and thermometers removed</t>
    </r>
    <r>
      <rPr>
        <sz val="9"/>
        <color indexed="8"/>
        <rFont val="Helvetica Neue"/>
      </rPr>
      <t xml:space="preserve">
</t>
    </r>
    <r>
      <rPr>
        <sz val="9"/>
        <color indexed="8"/>
        <rFont val="Arial"/>
      </rPr>
      <t>into it sometime after this.</t>
    </r>
    <r>
      <rPr>
        <sz val="9"/>
        <color indexed="8"/>
        <rFont val="Helvetica Neue"/>
      </rPr>
      <t xml:space="preserve">
</t>
    </r>
    <r>
      <rPr>
        <sz val="9"/>
        <color indexed="8"/>
        <rFont val="Arial"/>
      </rPr>
      <t>11/1924: New screen.</t>
    </r>
    <r>
      <rPr>
        <sz val="9"/>
        <color indexed="8"/>
        <rFont val="Helvetica Neue"/>
      </rPr>
      <t xml:space="preserve">
</t>
    </r>
    <r>
      <rPr>
        <sz val="9"/>
        <color indexed="8"/>
        <rFont val="Arial"/>
      </rPr>
      <t>1965-66: Two-storey building erected in 1966 and screen moved 15m away from</t>
    </r>
    <r>
      <rPr>
        <sz val="9"/>
        <color indexed="8"/>
        <rFont val="Helvetica Neue"/>
      </rPr>
      <t xml:space="preserve">
</t>
    </r>
    <r>
      <rPr>
        <sz val="9"/>
        <color indexed="8"/>
        <rFont val="Arial"/>
      </rPr>
      <t>building.</t>
    </r>
    <r>
      <rPr>
        <sz val="9"/>
        <color indexed="8"/>
        <rFont val="Helvetica Neue"/>
      </rPr>
      <t xml:space="preserve">
</t>
    </r>
    <r>
      <rPr>
        <sz val="9"/>
        <color indexed="8"/>
        <rFont val="Arial"/>
      </rPr>
      <t>1973: Small cottage demolished.</t>
    </r>
  </si>
  <si>
    <t>CURRIE</t>
  </si>
  <si>
    <t>98017  1995-2021</t>
  </si>
  <si>
    <t>98017  2000-2021</t>
  </si>
  <si>
    <t>CSIR  1910-1931 rainfall</t>
  </si>
  <si>
    <t>98011 1918-1931 rainfall</t>
  </si>
  <si>
    <t>98017 2000-2021 rainfall</t>
  </si>
  <si>
    <t>Northern Territory</t>
  </si>
  <si>
    <t>DALY WATERS</t>
  </si>
  <si>
    <t>CSIR  1886-1931 average max</t>
  </si>
  <si>
    <t>14626  1939-2021</t>
  </si>
  <si>
    <t>14626  2000-2021</t>
  </si>
  <si>
    <t>CSIR  1886-1931 average min</t>
  </si>
  <si>
    <t>14618 1886-1931 rainfall</t>
  </si>
  <si>
    <t>14626 2000-2021 rainfall</t>
  </si>
  <si>
    <t>DARWIN</t>
  </si>
  <si>
    <t>CSIR  1882-1931 average max</t>
  </si>
  <si>
    <t>14015  1941-2021</t>
  </si>
  <si>
    <t>14015  2000-2021</t>
  </si>
  <si>
    <t>CSIR  1882-1931 average min</t>
  </si>
  <si>
    <t>CSIR  1870-1931 rainfall</t>
  </si>
  <si>
    <t>14016 1882-1931 rainfall</t>
  </si>
  <si>
    <t>14015 2000-2021 rainfall</t>
  </si>
  <si>
    <r>
      <rPr>
        <sz val="7"/>
        <color indexed="8"/>
        <rFont val="Arial"/>
      </rPr>
      <t>Darwin 14015 and 14016</t>
    </r>
    <r>
      <rPr>
        <sz val="7"/>
        <color indexed="8"/>
        <rFont val="Helvetica Neue"/>
      </rPr>
      <t xml:space="preserve">
</t>
    </r>
    <r>
      <rPr>
        <sz val="7"/>
        <color indexed="8"/>
        <rFont val="Helvetica Neue"/>
      </rPr>
      <t xml:space="preserve">Darwin was only a small town pre-World War Two, so it is unlikely to show urban effects at the PO site. The airport has an industrial area to the south. Butterwolth (1994 claims that the practice of combining the stations at the PO and airport should cease, but this is with respect to the BoM practice of archiving the data from the two sites under the one station number with no correction and is not applicable to this study. There may be data available from Fort Point since 1869.	
</t>
    </r>
    <r>
      <rPr>
        <sz val="7"/>
        <color indexed="8"/>
        <rFont val="Helvetica Neue"/>
      </rPr>
      <t xml:space="preserve">03/1894: Stevenson Screen supplied to replace Glaisher-type stand. Comment in May 1898 indicates use of a Stevenson Screen ('Max wet bulb has been trunpered with, one end being out of rack and sitting on floor of screen').
</t>
    </r>
    <r>
      <rPr>
        <sz val="7"/>
        <color indexed="8"/>
        <rFont val="Helvetica Neue"/>
      </rPr>
      <t xml:space="preserve">1930s: Trees shading PO site.	
</t>
    </r>
    <r>
      <rPr>
        <sz val="7"/>
        <color indexed="8"/>
        <rFont val="Helvetica Neue"/>
      </rPr>
      <t>Pre-41: Move.	                    01/1942: Move from Darwin PO to airport.	                                   1970-89: Site moves of 1-1.5 km	                           10/1990: Move.</t>
    </r>
  </si>
  <si>
    <t>ALICE SPRINGS</t>
  </si>
  <si>
    <t>15590  1941-2021</t>
  </si>
  <si>
    <t>15590  2000-2021</t>
  </si>
  <si>
    <t>15540 1879-1931 rainfall</t>
  </si>
  <si>
    <t>15590 2000-2021 rainfall</t>
  </si>
  <si>
    <r>
      <rPr>
        <sz val="10"/>
        <color indexed="8"/>
        <rFont val="Arial"/>
      </rPr>
      <t>Alice Springs 15590 and 15540</t>
    </r>
    <r>
      <rPr>
        <sz val="10"/>
        <color indexed="8"/>
        <rFont val="Helvetica Neue"/>
      </rPr>
      <t xml:space="preserve">
</t>
    </r>
    <r>
      <rPr>
        <sz val="10"/>
        <color indexed="8"/>
        <rFont val="Arial"/>
      </rPr>
      <t>No mention of Stevenson Screen by 1913 nor again by 1925.</t>
    </r>
    <r>
      <rPr>
        <sz val="10"/>
        <color indexed="8"/>
        <rFont val="Helvetica Neue"/>
      </rPr>
      <t xml:space="preserve">
</t>
    </r>
    <r>
      <rPr>
        <sz val="10"/>
        <color indexed="8"/>
        <rFont val="Arial"/>
      </rPr>
      <t>11/1931: Stevenson Screen supplied from Melbourne.</t>
    </r>
    <r>
      <rPr>
        <sz val="10"/>
        <color indexed="8"/>
        <rFont val="Helvetica Neue"/>
      </rPr>
      <t xml:space="preserve">
</t>
    </r>
    <r>
      <rPr>
        <sz val="10"/>
        <color indexed="8"/>
        <rFont val="Arial"/>
      </rPr>
      <t>02/1932: PO site moved 3-4 km from rocky hills of telegraphic station to open plains of the town.</t>
    </r>
    <r>
      <rPr>
        <sz val="10"/>
        <color indexed="8"/>
        <rFont val="Helvetica Neue"/>
      </rPr>
      <t xml:space="preserve">
</t>
    </r>
    <r>
      <rPr>
        <sz val="10"/>
        <color indexed="8"/>
        <rFont val="Arial"/>
      </rPr>
      <t>01/1942: Move.</t>
    </r>
    <r>
      <rPr>
        <sz val="10"/>
        <color indexed="8"/>
        <rFont val="Helvetica Neue"/>
      </rPr>
      <t xml:space="preserve">
</t>
    </r>
    <r>
      <rPr>
        <sz val="10"/>
        <color indexed="8"/>
        <rFont val="Arial"/>
      </rPr>
      <t>1974: Site move at airport.</t>
    </r>
  </si>
  <si>
    <t>TENNANT CREEK</t>
  </si>
  <si>
    <t>15135  1969-2021</t>
  </si>
  <si>
    <t>15135  2000-2021</t>
  </si>
  <si>
    <t>15087 1910-1931 rainfall</t>
  </si>
  <si>
    <t>15135 2000-2021 rainfall</t>
  </si>
  <si>
    <t>Queensland</t>
  </si>
  <si>
    <t>COEN</t>
  </si>
  <si>
    <t>27073  2002-2021</t>
  </si>
  <si>
    <t>27073  2000-2021</t>
  </si>
  <si>
    <t>27005 1907-1931 rainfall</t>
  </si>
  <si>
    <t>27073 2000-2021 rainfall</t>
  </si>
  <si>
    <r>
      <rPr>
        <sz val="10"/>
        <color indexed="8"/>
        <rFont val="Arial"/>
      </rPr>
      <t>Coen 27005</t>
    </r>
    <r>
      <rPr>
        <sz val="10"/>
        <color indexed="8"/>
        <rFont val="Helvetica Neue"/>
      </rPr>
      <t xml:space="preserve">
</t>
    </r>
    <r>
      <rPr>
        <sz val="10"/>
        <color indexed="8"/>
        <rFont val="Arial"/>
      </rPr>
      <t>1888: Stevenson Screen erected.</t>
    </r>
    <r>
      <rPr>
        <sz val="10"/>
        <color indexed="8"/>
        <rFont val="Helvetica Neue"/>
      </rPr>
      <t xml:space="preserve">
</t>
    </r>
    <r>
      <rPr>
        <sz val="10"/>
        <color indexed="8"/>
        <rFont val="Arial"/>
      </rPr>
      <t>11/1895: New Stevenson Screen supplied.</t>
    </r>
    <r>
      <rPr>
        <sz val="10"/>
        <color indexed="8"/>
        <rFont val="Helvetica Neue"/>
      </rPr>
      <t xml:space="preserve">
</t>
    </r>
    <r>
      <rPr>
        <sz val="10"/>
        <color indexed="8"/>
        <rFont val="Arial"/>
      </rPr>
      <t>06/1918: First correspondence.</t>
    </r>
    <r>
      <rPr>
        <sz val="10"/>
        <color indexed="8"/>
        <rFont val="Helvetica Neue"/>
      </rPr>
      <t xml:space="preserve">
</t>
    </r>
    <r>
      <rPr>
        <sz val="10"/>
        <color indexed="8"/>
        <rFont val="Arial"/>
      </rPr>
      <t>07/1929: New screen required.</t>
    </r>
    <r>
      <rPr>
        <sz val="10"/>
        <color indexed="8"/>
        <rFont val="Helvetica Neue"/>
      </rPr>
      <t xml:space="preserve">
</t>
    </r>
    <r>
      <rPr>
        <sz val="10"/>
        <color indexed="8"/>
        <rFont val="Arial"/>
      </rPr>
      <t>01/1933: Thermometers placed temporarily in beer case.</t>
    </r>
    <r>
      <rPr>
        <sz val="10"/>
        <color indexed="8"/>
        <rFont val="Helvetica Neue"/>
      </rPr>
      <t xml:space="preserve">
</t>
    </r>
    <r>
      <rPr>
        <sz val="10"/>
        <color indexed="8"/>
        <rFont val="Arial"/>
      </rPr>
      <t>06/1954: Site move.</t>
    </r>
    <r>
      <rPr>
        <sz val="10"/>
        <color indexed="8"/>
        <rFont val="Helvetica Neue"/>
      </rPr>
      <t xml:space="preserve">
</t>
    </r>
    <r>
      <rPr>
        <sz val="10"/>
        <color indexed="8"/>
        <rFont val="Arial"/>
      </rPr>
      <t>07/1955: Another small move in site.</t>
    </r>
    <r>
      <rPr>
        <sz val="10"/>
        <color indexed="8"/>
        <rFont val="Helvetica Neue"/>
      </rPr>
      <t xml:space="preserve">
</t>
    </r>
    <r>
      <rPr>
        <sz val="10"/>
        <color indexed="8"/>
        <rFont val="Arial"/>
      </rPr>
      <t>10/1973: Screen opens to west.</t>
    </r>
    <r>
      <rPr>
        <sz val="10"/>
        <color indexed="8"/>
        <rFont val="Helvetica Neue"/>
      </rPr>
      <t xml:space="preserve">
</t>
    </r>
    <r>
      <rPr>
        <sz val="10"/>
        <color indexed="8"/>
        <rFont val="Arial"/>
      </rPr>
      <t>06/1986: Move to rear of PO.</t>
    </r>
    <r>
      <rPr>
        <sz val="10"/>
        <color indexed="8"/>
        <rFont val="Helvetica Neue"/>
      </rPr>
      <t xml:space="preserve">
</t>
    </r>
    <r>
      <rPr>
        <sz val="10"/>
        <color indexed="8"/>
        <rFont val="Arial"/>
      </rPr>
      <t>06/1990: Site is enclosed by buildings.</t>
    </r>
  </si>
  <si>
    <t>PALMERVILLE</t>
  </si>
  <si>
    <t>28004  1896-2021</t>
  </si>
  <si>
    <t>28004  2000-2021</t>
  </si>
  <si>
    <t>28004 1907-1931 rainfall</t>
  </si>
  <si>
    <t>28004 2000-2021 rainfall</t>
  </si>
  <si>
    <r>
      <rPr>
        <sz val="10"/>
        <color indexed="8"/>
        <rFont val="Arial"/>
      </rPr>
      <t>Palmerville 28004</t>
    </r>
    <r>
      <rPr>
        <sz val="10"/>
        <color indexed="8"/>
        <rFont val="Helvetica Neue"/>
      </rPr>
      <t xml:space="preserve">
</t>
    </r>
    <r>
      <rPr>
        <sz val="10"/>
        <color indexed="8"/>
        <rFont val="Arial"/>
      </rPr>
      <t>11/1895: Stevenson Screen supplied.</t>
    </r>
    <r>
      <rPr>
        <sz val="10"/>
        <color indexed="8"/>
        <rFont val="Helvetica Neue"/>
      </rPr>
      <t xml:space="preserve">
</t>
    </r>
    <r>
      <rPr>
        <sz val="10"/>
        <color indexed="8"/>
        <rFont val="Arial"/>
      </rPr>
      <t>06/1909: New screen.</t>
    </r>
    <r>
      <rPr>
        <sz val="10"/>
        <color indexed="8"/>
        <rFont val="Helvetica Neue"/>
      </rPr>
      <t xml:space="preserve">
</t>
    </r>
    <r>
      <rPr>
        <sz val="10"/>
        <color indexed="8"/>
        <rFont val="Arial"/>
      </rPr>
      <t>07/1921: Minimum thermometer fixed after being beaded.</t>
    </r>
    <r>
      <rPr>
        <sz val="10"/>
        <color indexed="8"/>
        <rFont val="Helvetica Neue"/>
      </rPr>
      <t xml:space="preserve">
</t>
    </r>
    <r>
      <rPr>
        <sz val="10"/>
        <color indexed="8"/>
        <rFont val="Arial"/>
      </rPr>
      <t>10/1926: New screen after old eaten by termites.</t>
    </r>
    <r>
      <rPr>
        <sz val="10"/>
        <color indexed="8"/>
        <rFont val="Helvetica Neue"/>
      </rPr>
      <t xml:space="preserve">
</t>
    </r>
    <r>
      <rPr>
        <sz val="10"/>
        <color indexed="8"/>
        <rFont val="Arial"/>
      </rPr>
      <t>07/1988: Screen very old and replaced. Observer also very old but not replaced.</t>
    </r>
    <r>
      <rPr>
        <sz val="10"/>
        <color indexed="8"/>
        <rFont val="Helvetica Neue"/>
      </rPr>
      <t xml:space="preserve">
</t>
    </r>
    <r>
      <rPr>
        <sz val="10"/>
        <color indexed="8"/>
        <rFont val="Arial"/>
      </rPr>
      <t>06/1990: Slight tree shading problems.</t>
    </r>
  </si>
  <si>
    <t>BURKETOWN</t>
  </si>
  <si>
    <t>29077  2001-2021</t>
  </si>
  <si>
    <t>29077  2000-2021</t>
  </si>
  <si>
    <t>29004 1907-1931 rainfall</t>
  </si>
  <si>
    <t>29077 2000-2021 rainfall</t>
  </si>
  <si>
    <r>
      <rPr>
        <sz val="10"/>
        <color indexed="8"/>
        <rFont val="Arial"/>
      </rPr>
      <t>Burketown 29004</t>
    </r>
    <r>
      <rPr>
        <sz val="10"/>
        <color indexed="8"/>
        <rFont val="Helvetica Neue"/>
      </rPr>
      <t xml:space="preserve">
</t>
    </r>
    <r>
      <rPr>
        <sz val="10"/>
        <color indexed="8"/>
        <rFont val="Arial"/>
      </rPr>
      <t>10/1890: Stevenson Screen.</t>
    </r>
    <r>
      <rPr>
        <sz val="10"/>
        <color indexed="8"/>
        <rFont val="Helvetica Neue"/>
      </rPr>
      <t xml:space="preserve">
</t>
    </r>
    <r>
      <rPr>
        <sz val="10"/>
        <color indexed="8"/>
        <rFont val="Arial"/>
      </rPr>
      <t>02/1905: New screen.</t>
    </r>
    <r>
      <rPr>
        <sz val="10"/>
        <color indexed="8"/>
        <rFont val="Helvetica Neue"/>
      </rPr>
      <t xml:space="preserve">
</t>
    </r>
    <r>
      <rPr>
        <sz val="10"/>
        <color indexed="8"/>
        <rFont val="Arial"/>
      </rPr>
      <t>1908: First correspondence.</t>
    </r>
    <r>
      <rPr>
        <sz val="10"/>
        <color indexed="8"/>
        <rFont val="Helvetica Neue"/>
      </rPr>
      <t xml:space="preserve">
</t>
    </r>
    <r>
      <rPr>
        <sz val="10"/>
        <color indexed="8"/>
        <rFont val="Arial"/>
      </rPr>
      <t>02/1910: New large screen.</t>
    </r>
    <r>
      <rPr>
        <sz val="10"/>
        <color indexed="8"/>
        <rFont val="Helvetica Neue"/>
      </rPr>
      <t xml:space="preserve">
</t>
    </r>
    <r>
      <rPr>
        <sz val="10"/>
        <color indexed="8"/>
        <rFont val="Arial"/>
      </rPr>
      <t>07/1917: Change in time of recordings from standard to local.</t>
    </r>
    <r>
      <rPr>
        <sz val="10"/>
        <color indexed="8"/>
        <rFont val="Helvetica Neue"/>
      </rPr>
      <t xml:space="preserve">
</t>
    </r>
    <r>
      <rPr>
        <sz val="10"/>
        <color indexed="8"/>
        <rFont val="Arial"/>
      </rPr>
      <t>05/1966: New small screen replaces very poor one.</t>
    </r>
    <r>
      <rPr>
        <sz val="10"/>
        <color indexed="8"/>
        <rFont val="Helvetica Neue"/>
      </rPr>
      <t xml:space="preserve">
</t>
    </r>
    <r>
      <rPr>
        <sz val="10"/>
        <color indexed="8"/>
        <rFont val="Arial"/>
      </rPr>
      <t>08/1986: Screen moved 50m north away from potential buildings.</t>
    </r>
  </si>
  <si>
    <t>CLONCURRY</t>
  </si>
  <si>
    <t>29141  1978-2021</t>
  </si>
  <si>
    <t>29141  2000-2021</t>
  </si>
  <si>
    <t>29008 1907-1931 rainfall</t>
  </si>
  <si>
    <t>29141 2000-2021 rainfall</t>
  </si>
  <si>
    <r>
      <rPr>
        <sz val="10"/>
        <color indexed="8"/>
        <rFont val="Arial"/>
      </rPr>
      <t>Cloncurry 29008 and 29009</t>
    </r>
    <r>
      <rPr>
        <sz val="10"/>
        <color indexed="8"/>
        <rFont val="Helvetica Neue"/>
      </rPr>
      <t xml:space="preserve">
</t>
    </r>
    <r>
      <rPr>
        <sz val="10"/>
        <color indexed="8"/>
        <rFont val="Arial"/>
      </rPr>
      <t>02/1889: Stevenson Screen supplied.</t>
    </r>
    <r>
      <rPr>
        <sz val="10"/>
        <color indexed="8"/>
        <rFont val="Helvetica Neue"/>
      </rPr>
      <t xml:space="preserve">
</t>
    </r>
    <r>
      <rPr>
        <sz val="10"/>
        <color indexed="8"/>
        <rFont val="Arial"/>
      </rPr>
      <t>05/1908: New screen.</t>
    </r>
    <r>
      <rPr>
        <sz val="10"/>
        <color indexed="8"/>
        <rFont val="Helvetica Neue"/>
      </rPr>
      <t xml:space="preserve">
</t>
    </r>
    <r>
      <rPr>
        <sz val="10"/>
        <color indexed="8"/>
        <rFont val="Arial"/>
      </rPr>
      <t>09/1908: First correspondence. New screen.</t>
    </r>
    <r>
      <rPr>
        <sz val="10"/>
        <color indexed="8"/>
        <rFont val="Helvetica Neue"/>
      </rPr>
      <t xml:space="preserve">
</t>
    </r>
    <r>
      <rPr>
        <sz val="10"/>
        <color indexed="8"/>
        <rFont val="Arial"/>
      </rPr>
      <t>09/1944: Slight move for convenience.</t>
    </r>
    <r>
      <rPr>
        <sz val="10"/>
        <color indexed="8"/>
        <rFont val="Helvetica Neue"/>
      </rPr>
      <t xml:space="preserve">
</t>
    </r>
    <r>
      <rPr>
        <sz val="10"/>
        <color indexed="8"/>
        <rFont val="Arial"/>
      </rPr>
      <t>01/1950: Move to MO for composite station.</t>
    </r>
    <r>
      <rPr>
        <sz val="10"/>
        <color indexed="8"/>
        <rFont val="Helvetica Neue"/>
      </rPr>
      <t xml:space="preserve">
</t>
    </r>
    <r>
      <rPr>
        <sz val="10"/>
        <color indexed="8"/>
        <rFont val="Arial"/>
      </rPr>
      <t>01/1976: Move back for composite fill in of data.</t>
    </r>
  </si>
  <si>
    <t>CROYDON</t>
  </si>
  <si>
    <t>29012  1912-2014</t>
  </si>
  <si>
    <t>29012  2000-2014</t>
  </si>
  <si>
    <t>29012 1912-1931 rainfall</t>
  </si>
  <si>
    <t>29012 2000-2021 rainfall</t>
  </si>
  <si>
    <r>
      <rPr>
        <sz val="10"/>
        <color indexed="8"/>
        <rFont val="Arial"/>
      </rPr>
      <t>Croydon 29012</t>
    </r>
    <r>
      <rPr>
        <sz val="10"/>
        <color indexed="8"/>
        <rFont val="Helvetica Neue"/>
      </rPr>
      <t xml:space="preserve">
</t>
    </r>
    <r>
      <rPr>
        <sz val="10"/>
        <color indexed="8"/>
        <rFont val="Arial"/>
      </rPr>
      <t>09/1911: First correspondence.</t>
    </r>
    <r>
      <rPr>
        <sz val="10"/>
        <color indexed="8"/>
        <rFont val="Helvetica Neue"/>
      </rPr>
      <t xml:space="preserve">
</t>
    </r>
    <r>
      <rPr>
        <sz val="10"/>
        <color indexed="8"/>
        <rFont val="Arial"/>
      </rPr>
      <t>07/1953: Poor screen.</t>
    </r>
    <r>
      <rPr>
        <sz val="10"/>
        <color indexed="8"/>
        <rFont val="Helvetica Neue"/>
      </rPr>
      <t xml:space="preserve">
</t>
    </r>
    <r>
      <rPr>
        <sz val="10"/>
        <color indexed="8"/>
        <rFont val="Arial"/>
      </rPr>
      <t>06/1959: Screen finally replaced.</t>
    </r>
    <r>
      <rPr>
        <sz val="10"/>
        <color indexed="8"/>
        <rFont val="Helvetica Neue"/>
      </rPr>
      <t xml:space="preserve">
</t>
    </r>
    <r>
      <rPr>
        <sz val="10"/>
        <color indexed="8"/>
        <rFont val="Arial"/>
      </rPr>
      <t>09/1988: Site moved since 1972:</t>
    </r>
    <r>
      <rPr>
        <sz val="10"/>
        <color indexed="8"/>
        <rFont val="Helvetica Neue"/>
      </rPr>
      <t xml:space="preserve"> </t>
    </r>
    <r>
      <rPr>
        <sz val="10"/>
        <color indexed="8"/>
        <rFont val="Arial"/>
      </rPr>
      <t>no details.</t>
    </r>
    <r>
      <rPr>
        <sz val="10"/>
        <color indexed="8"/>
        <rFont val="Helvetica Neue"/>
      </rPr>
      <t xml:space="preserve">
</t>
    </r>
    <r>
      <rPr>
        <sz val="10"/>
        <color indexed="8"/>
        <rFont val="Arial"/>
      </rPr>
      <t>05/1990: Site moved across road.</t>
    </r>
  </si>
  <si>
    <t>NORMANTON</t>
  </si>
  <si>
    <t>29063  2001-2021</t>
  </si>
  <si>
    <t>29063  2000-2021</t>
  </si>
  <si>
    <t>29063  2000-2014</t>
  </si>
  <si>
    <t>29041 1909-1931 rainfall</t>
  </si>
  <si>
    <t>29063 2000-2021 rainfall</t>
  </si>
  <si>
    <r>
      <rPr>
        <sz val="10"/>
        <color indexed="8"/>
        <rFont val="Arial"/>
      </rPr>
      <t>Normanton 29041</t>
    </r>
    <r>
      <rPr>
        <sz val="10"/>
        <color indexed="8"/>
        <rFont val="Helvetica Neue"/>
      </rPr>
      <t xml:space="preserve">
</t>
    </r>
    <r>
      <rPr>
        <sz val="10"/>
        <color indexed="8"/>
        <rFont val="Arial"/>
      </rPr>
      <t>1896: Max and min 'are "exposed" inside the house against the wooden partition of the sitting room' (Wragge, 1886).</t>
    </r>
    <r>
      <rPr>
        <sz val="10"/>
        <color indexed="8"/>
        <rFont val="Helvetica Neue"/>
      </rPr>
      <t xml:space="preserve">
</t>
    </r>
    <r>
      <rPr>
        <sz val="10"/>
        <color indexed="8"/>
        <rFont val="Arial"/>
      </rPr>
      <t>01/1893: Stevenson Screen supplied.</t>
    </r>
    <r>
      <rPr>
        <sz val="10"/>
        <color indexed="8"/>
        <rFont val="Helvetica Neue"/>
      </rPr>
      <t xml:space="preserve">
</t>
    </r>
    <r>
      <rPr>
        <sz val="10"/>
        <color indexed="8"/>
        <rFont val="Arial"/>
      </rPr>
      <t>01/1908: New screen.</t>
    </r>
    <r>
      <rPr>
        <sz val="10"/>
        <color indexed="8"/>
        <rFont val="Helvetica Neue"/>
      </rPr>
      <t xml:space="preserve">
</t>
    </r>
    <r>
      <rPr>
        <sz val="10"/>
        <color indexed="8"/>
        <rFont val="Arial"/>
      </rPr>
      <t>10/1908: First correspondence.</t>
    </r>
    <r>
      <rPr>
        <sz val="10"/>
        <color indexed="8"/>
        <rFont val="Helvetica Neue"/>
      </rPr>
      <t xml:space="preserve">
</t>
    </r>
    <r>
      <rPr>
        <sz val="10"/>
        <color indexed="8"/>
        <rFont val="Arial"/>
      </rPr>
      <t>06/1915: Observation problems until 1918.</t>
    </r>
    <r>
      <rPr>
        <sz val="10"/>
        <color indexed="8"/>
        <rFont val="Helvetica Neue"/>
      </rPr>
      <t xml:space="preserve">
</t>
    </r>
    <r>
      <rPr>
        <sz val="10"/>
        <color indexed="8"/>
        <rFont val="Arial"/>
      </rPr>
      <t>05/1917: New large screen.</t>
    </r>
    <r>
      <rPr>
        <sz val="10"/>
        <color indexed="8"/>
        <rFont val="Helvetica Neue"/>
      </rPr>
      <t xml:space="preserve">
</t>
    </r>
    <r>
      <rPr>
        <sz val="10"/>
        <color indexed="8"/>
        <rFont val="Arial"/>
      </rPr>
      <t>10/1939: Screen in poor condition. Door was off in 1937.</t>
    </r>
    <r>
      <rPr>
        <sz val="10"/>
        <color indexed="8"/>
        <rFont val="Helvetica Neue"/>
      </rPr>
      <t xml:space="preserve">
</t>
    </r>
    <r>
      <rPr>
        <sz val="10"/>
        <color indexed="8"/>
        <rFont val="Arial"/>
      </rPr>
      <t>11/1940: New screen.</t>
    </r>
    <r>
      <rPr>
        <sz val="10"/>
        <color indexed="8"/>
        <rFont val="Helvetica Neue"/>
      </rPr>
      <t xml:space="preserve">
</t>
    </r>
    <r>
      <rPr>
        <sz val="10"/>
        <color indexed="8"/>
        <rFont val="Arial"/>
      </rPr>
      <t>10/1956: Move 150 feet southwest due to building.</t>
    </r>
  </si>
  <si>
    <t>GEORGETOWN</t>
  </si>
  <si>
    <t>30124  2004-2021</t>
  </si>
  <si>
    <t>30124  2000-2021</t>
  </si>
  <si>
    <t>30018 1907-1931 rainfall</t>
  </si>
  <si>
    <t>30124 2000-2021 rainfall</t>
  </si>
  <si>
    <r>
      <rPr>
        <sz val="10"/>
        <color indexed="8"/>
        <rFont val="Arial"/>
      </rPr>
      <t>Georgetown 30018</t>
    </r>
    <r>
      <rPr>
        <sz val="10"/>
        <color indexed="8"/>
        <rFont val="Helvetica Neue"/>
      </rPr>
      <t xml:space="preserve">
</t>
    </r>
    <r>
      <rPr>
        <sz val="10"/>
        <color indexed="8"/>
        <rFont val="Arial"/>
      </rPr>
      <t>12/1892: Stevenson Screen supplied.</t>
    </r>
    <r>
      <rPr>
        <sz val="10"/>
        <color indexed="8"/>
        <rFont val="Helvetica Neue"/>
      </rPr>
      <t xml:space="preserve">
</t>
    </r>
    <r>
      <rPr>
        <sz val="10"/>
        <color indexed="8"/>
        <rFont val="Arial"/>
      </rPr>
      <t>07/1908: First correspondence.</t>
    </r>
    <r>
      <rPr>
        <sz val="10"/>
        <color indexed="8"/>
        <rFont val="Helvetica Neue"/>
      </rPr>
      <t xml:space="preserve">
</t>
    </r>
    <r>
      <rPr>
        <sz val="10"/>
        <color indexed="8"/>
        <rFont val="Arial"/>
      </rPr>
      <t>11/1922: New screen.</t>
    </r>
    <r>
      <rPr>
        <sz val="10"/>
        <color indexed="8"/>
        <rFont val="Helvetica Neue"/>
      </rPr>
      <t xml:space="preserve">
</t>
    </r>
    <r>
      <rPr>
        <sz val="10"/>
        <color indexed="8"/>
        <rFont val="Arial"/>
      </rPr>
      <t>01/1929: Observation problems last few years. Improves in 1930s.</t>
    </r>
    <r>
      <rPr>
        <sz val="10"/>
        <color indexed="8"/>
        <rFont val="Helvetica Neue"/>
      </rPr>
      <t xml:space="preserve">
</t>
    </r>
    <r>
      <rPr>
        <sz val="10"/>
        <color indexed="8"/>
        <rFont val="Arial"/>
      </rPr>
      <t>01/1965: Observer and site very poor. Screen has broken door and vines growing through louvres.</t>
    </r>
    <r>
      <rPr>
        <sz val="10"/>
        <color indexed="8"/>
        <rFont val="Helvetica Neue"/>
      </rPr>
      <t xml:space="preserve">
</t>
    </r>
    <r>
      <rPr>
        <sz val="10"/>
        <color indexed="8"/>
        <rFont val="Arial"/>
      </rPr>
      <t>11/1965: New observer. Yard cleared.</t>
    </r>
  </si>
  <si>
    <t>HUGHENDEN</t>
  </si>
  <si>
    <t>30022  2001-2021</t>
  </si>
  <si>
    <t>30022  2000-2021</t>
  </si>
  <si>
    <t>30024 1906-1931 rainfall</t>
  </si>
  <si>
    <t>30022 2000-2021 rainfall</t>
  </si>
  <si>
    <r>
      <rPr>
        <sz val="10"/>
        <color indexed="8"/>
        <rFont val="Arial"/>
      </rPr>
      <t>Hughenden 30024</t>
    </r>
    <r>
      <rPr>
        <sz val="10"/>
        <color indexed="8"/>
        <rFont val="Helvetica Neue"/>
      </rPr>
      <t xml:space="preserve">
</t>
    </r>
    <r>
      <rPr>
        <sz val="10"/>
        <color indexed="8"/>
        <rFont val="Arial"/>
      </rPr>
      <t>09/1895: Stevenson Screen supplied.</t>
    </r>
    <r>
      <rPr>
        <sz val="10"/>
        <color indexed="8"/>
        <rFont val="Helvetica Neue"/>
      </rPr>
      <t xml:space="preserve">
</t>
    </r>
    <r>
      <rPr>
        <sz val="10"/>
        <color indexed="8"/>
        <rFont val="Arial"/>
      </rPr>
      <t>11/1909: First correspondence.</t>
    </r>
    <r>
      <rPr>
        <sz val="10"/>
        <color indexed="8"/>
        <rFont val="Helvetica Neue"/>
      </rPr>
      <t xml:space="preserve">
</t>
    </r>
    <r>
      <rPr>
        <sz val="10"/>
        <color indexed="8"/>
        <rFont val="Arial"/>
      </rPr>
      <t>06/1911: New screen, instruments were in bad state.</t>
    </r>
    <r>
      <rPr>
        <sz val="10"/>
        <color indexed="8"/>
        <rFont val="Helvetica Neue"/>
      </rPr>
      <t xml:space="preserve">
</t>
    </r>
    <r>
      <rPr>
        <sz val="10"/>
        <color indexed="8"/>
        <rFont val="Arial"/>
      </rPr>
      <t>10/1910: New screen.</t>
    </r>
    <r>
      <rPr>
        <sz val="10"/>
        <color indexed="8"/>
        <rFont val="Helvetica Neue"/>
      </rPr>
      <t xml:space="preserve">
</t>
    </r>
    <r>
      <rPr>
        <sz val="10"/>
        <color indexed="8"/>
        <rFont val="Arial"/>
      </rPr>
      <t>03/1930: New screen as termites had eaten through louvres.</t>
    </r>
    <r>
      <rPr>
        <sz val="10"/>
        <color indexed="8"/>
        <rFont val="Helvetica Neue"/>
      </rPr>
      <t xml:space="preserve">
</t>
    </r>
    <r>
      <rPr>
        <sz val="10"/>
        <color indexed="8"/>
        <rFont val="Arial"/>
      </rPr>
      <t>01/1937: Screen reoriented after facing west for some years.</t>
    </r>
    <r>
      <rPr>
        <sz val="10"/>
        <color indexed="8"/>
        <rFont val="Helvetica Neue"/>
      </rPr>
      <t xml:space="preserve">
</t>
    </r>
    <r>
      <rPr>
        <sz val="10"/>
        <color indexed="8"/>
        <rFont val="Arial"/>
      </rPr>
      <t>06/1953: Move to occur soon due to building up of site.</t>
    </r>
  </si>
  <si>
    <t>RICHMOND</t>
  </si>
  <si>
    <t>30045  1893-2020</t>
  </si>
  <si>
    <t>30045  2000-2020</t>
  </si>
  <si>
    <t>30045 1908-1931 rainfall</t>
  </si>
  <si>
    <t>30045 2000-2021 rainfall</t>
  </si>
  <si>
    <r>
      <rPr>
        <sz val="10"/>
        <color indexed="8"/>
        <rFont val="Arial"/>
      </rPr>
      <t>Richmond 30045</t>
    </r>
    <r>
      <rPr>
        <sz val="10"/>
        <color indexed="8"/>
        <rFont val="Helvetica Neue"/>
      </rPr>
      <t xml:space="preserve">
</t>
    </r>
    <r>
      <rPr>
        <sz val="10"/>
        <color indexed="8"/>
        <rFont val="Arial"/>
      </rPr>
      <t>11/1889: Stevenson Screen supplied.</t>
    </r>
    <r>
      <rPr>
        <sz val="10"/>
        <color indexed="8"/>
        <rFont val="Helvetica Neue"/>
      </rPr>
      <t xml:space="preserve">
</t>
    </r>
    <r>
      <rPr>
        <sz val="10"/>
        <color indexed="8"/>
        <rFont val="Arial"/>
      </rPr>
      <t>08/1898: New screen.</t>
    </r>
    <r>
      <rPr>
        <sz val="10"/>
        <color indexed="8"/>
        <rFont val="Helvetica Neue"/>
      </rPr>
      <t xml:space="preserve">
</t>
    </r>
    <r>
      <rPr>
        <sz val="10"/>
        <color indexed="8"/>
        <rFont val="Arial"/>
      </rPr>
      <t>12/1928: New screen.</t>
    </r>
    <r>
      <rPr>
        <sz val="10"/>
        <color indexed="8"/>
        <rFont val="Helvetica Neue"/>
      </rPr>
      <t xml:space="preserve">
</t>
    </r>
    <r>
      <rPr>
        <sz val="10"/>
        <color indexed="8"/>
        <rFont val="Arial"/>
      </rPr>
      <t>09/1930: First correspondence.</t>
    </r>
    <r>
      <rPr>
        <sz val="10"/>
        <color indexed="8"/>
        <rFont val="Helvetica Neue"/>
      </rPr>
      <t xml:space="preserve">
</t>
    </r>
    <r>
      <rPr>
        <sz val="10"/>
        <color indexed="8"/>
        <rFont val="Arial"/>
      </rPr>
      <t>09/1944: Screen in good position but has iron roof.</t>
    </r>
    <r>
      <rPr>
        <sz val="10"/>
        <color indexed="8"/>
        <rFont val="Helvetica Neue"/>
      </rPr>
      <t xml:space="preserve">
</t>
    </r>
    <r>
      <rPr>
        <sz val="10"/>
        <color indexed="8"/>
        <rFont val="Arial"/>
      </rPr>
      <t>09/1965: Screen very poor</t>
    </r>
    <r>
      <rPr>
        <sz val="10"/>
        <color indexed="8"/>
        <rFont val="Helvetica Neue"/>
      </rPr>
      <t xml:space="preserve">	</t>
    </r>
    <r>
      <rPr>
        <sz val="10"/>
        <color indexed="8"/>
        <rFont val="Arial"/>
      </rPr>
      <t>rotting. Move 100 feet to more open site.</t>
    </r>
    <r>
      <rPr>
        <sz val="10"/>
        <color indexed="8"/>
        <rFont val="Helvetica Neue"/>
      </rPr>
      <t xml:space="preserve">
</t>
    </r>
    <r>
      <rPr>
        <sz val="10"/>
        <color indexed="8"/>
        <rFont val="Arial"/>
      </rPr>
      <t>09/1991: New screen. Station is “one of the best in north Queensland”.</t>
    </r>
  </si>
  <si>
    <t>CAIRNS</t>
  </si>
  <si>
    <t>31011  1942-2021</t>
  </si>
  <si>
    <t>31011  2000-2021</t>
  </si>
  <si>
    <t>31010 1907-1931 rainfall</t>
  </si>
  <si>
    <t>31011 2000-2021 rainfall</t>
  </si>
  <si>
    <r>
      <rPr>
        <sz val="10"/>
        <color indexed="8"/>
        <rFont val="Arial"/>
      </rPr>
      <t>Cairns 31011 and 31010</t>
    </r>
    <r>
      <rPr>
        <sz val="10"/>
        <color indexed="8"/>
        <rFont val="Helvetica Neue"/>
      </rPr>
      <t xml:space="preserve">
</t>
    </r>
    <r>
      <rPr>
        <sz val="10"/>
        <color indexed="8"/>
        <rFont val="Arial"/>
      </rPr>
      <t>04/1908: First correspondence.</t>
    </r>
    <r>
      <rPr>
        <sz val="10"/>
        <color indexed="8"/>
        <rFont val="Helvetica Neue"/>
      </rPr>
      <t xml:space="preserve">
</t>
    </r>
    <r>
      <rPr>
        <sz val="10"/>
        <color indexed="8"/>
        <rFont val="Arial"/>
      </rPr>
      <t>11/1924: Site hemmed in by buildings for some time.</t>
    </r>
    <r>
      <rPr>
        <sz val="10"/>
        <color indexed="8"/>
        <rFont val="Helvetica Neue"/>
      </rPr>
      <t xml:space="preserve">
</t>
    </r>
    <r>
      <rPr>
        <sz val="10"/>
        <color indexed="8"/>
        <rFont val="Arial"/>
      </rPr>
      <t>12/1929: Move due to imminent building to slight more open site.</t>
    </r>
    <r>
      <rPr>
        <sz val="10"/>
        <color indexed="8"/>
        <rFont val="Helvetica Neue"/>
      </rPr>
      <t xml:space="preserve">
</t>
    </r>
    <r>
      <rPr>
        <sz val="10"/>
        <color indexed="8"/>
        <rFont val="Arial"/>
      </rPr>
      <t>01/1943: Move to MO for composite site.</t>
    </r>
  </si>
  <si>
    <t>COOKTOWN</t>
  </si>
  <si>
    <t>31209  2000-2021</t>
  </si>
  <si>
    <t>31016 1907-1931 rainfall</t>
  </si>
  <si>
    <t>31209 2000-2021 rainfall</t>
  </si>
  <si>
    <r>
      <rPr>
        <sz val="10"/>
        <color indexed="8"/>
        <rFont val="Arial"/>
      </rPr>
      <t>Cooktown 31017 and 31016</t>
    </r>
    <r>
      <rPr>
        <sz val="10"/>
        <color indexed="8"/>
        <rFont val="Helvetica Neue"/>
      </rPr>
      <t xml:space="preserve">
</t>
    </r>
    <r>
      <rPr>
        <sz val="10"/>
        <color indexed="8"/>
        <rFont val="Arial"/>
      </rPr>
      <t>11/1895: Glaisher stand replaced by Stevenson Screen.</t>
    </r>
    <r>
      <rPr>
        <sz val="10"/>
        <color indexed="8"/>
        <rFont val="Helvetica Neue"/>
      </rPr>
      <t xml:space="preserve">
</t>
    </r>
    <r>
      <rPr>
        <sz val="10"/>
        <color indexed="8"/>
        <rFont val="Arial"/>
      </rPr>
      <t>08/1908: First correspondence.</t>
    </r>
    <r>
      <rPr>
        <sz val="10"/>
        <color indexed="8"/>
        <rFont val="Helvetica Neue"/>
      </rPr>
      <t xml:space="preserve">
</t>
    </r>
    <r>
      <rPr>
        <sz val="10"/>
        <color indexed="8"/>
        <rFont val="Arial"/>
      </rPr>
      <t>02/1915: New screen.</t>
    </r>
    <r>
      <rPr>
        <sz val="10"/>
        <color indexed="8"/>
        <rFont val="Helvetica Neue"/>
      </rPr>
      <t xml:space="preserve">
</t>
    </r>
    <r>
      <rPr>
        <sz val="10"/>
        <color indexed="8"/>
        <rFont val="Arial"/>
      </rPr>
      <t>06/1915: Confusion between local and standard times for measurement.</t>
    </r>
    <r>
      <rPr>
        <sz val="10"/>
        <color indexed="8"/>
        <rFont val="Helvetica Neue"/>
      </rPr>
      <t xml:space="preserve">
</t>
    </r>
    <r>
      <rPr>
        <sz val="10"/>
        <color indexed="8"/>
        <rFont val="Arial"/>
      </rPr>
      <t>05/1933: New screen as old was rotten.</t>
    </r>
    <r>
      <rPr>
        <sz val="10"/>
        <color indexed="8"/>
        <rFont val="Helvetica Neue"/>
      </rPr>
      <t xml:space="preserve">
</t>
    </r>
    <r>
      <rPr>
        <sz val="10"/>
        <color indexed="8"/>
        <rFont val="Arial"/>
      </rPr>
      <t>03/1958: Site was substandard but possible move away from buildings has improved exposure. Screen had been too high.</t>
    </r>
    <r>
      <rPr>
        <sz val="10"/>
        <color indexed="8"/>
        <rFont val="Helvetica Neue"/>
      </rPr>
      <t xml:space="preserve">
</t>
    </r>
    <r>
      <rPr>
        <sz val="10"/>
        <color indexed="8"/>
        <rFont val="Arial"/>
      </rPr>
      <t>01/1988: Site moved to airport.</t>
    </r>
  </si>
  <si>
    <t>CARDWELL</t>
  </si>
  <si>
    <t>32004  1907-2021</t>
  </si>
  <si>
    <t>32004  2000-2021</t>
  </si>
  <si>
    <t>32004 1908-1931 rainfall</t>
  </si>
  <si>
    <t>32004 2000-2021 rainfall</t>
  </si>
  <si>
    <r>
      <rPr>
        <sz val="10"/>
        <color indexed="8"/>
        <rFont val="Arial"/>
      </rPr>
      <t>Cardwell 32004</t>
    </r>
    <r>
      <rPr>
        <sz val="10"/>
        <color indexed="8"/>
        <rFont val="Helvetica Neue"/>
      </rPr>
      <t xml:space="preserve">
</t>
    </r>
    <r>
      <rPr>
        <sz val="10"/>
        <color indexed="8"/>
        <rFont val="Arial"/>
      </rPr>
      <t>11/1889: Stevenson Screen.</t>
    </r>
    <r>
      <rPr>
        <sz val="10"/>
        <color indexed="8"/>
        <rFont val="Helvetica Neue"/>
      </rPr>
      <t xml:space="preserve">
</t>
    </r>
    <r>
      <rPr>
        <sz val="10"/>
        <color indexed="8"/>
        <rFont val="Arial"/>
      </rPr>
      <t>07/1909: First correspondence.</t>
    </r>
    <r>
      <rPr>
        <sz val="10"/>
        <color indexed="8"/>
        <rFont val="Helvetica Neue"/>
      </rPr>
      <t xml:space="preserve">
</t>
    </r>
    <r>
      <rPr>
        <sz val="10"/>
        <color indexed="8"/>
        <rFont val="Arial"/>
      </rPr>
      <t>12/1925: Poor observer of last decade is transferred.</t>
    </r>
    <r>
      <rPr>
        <sz val="10"/>
        <color indexed="8"/>
        <rFont val="Helvetica Neue"/>
      </rPr>
      <t xml:space="preserve">
</t>
    </r>
    <r>
      <rPr>
        <sz val="10"/>
        <color indexed="8"/>
        <rFont val="Arial"/>
      </rPr>
      <t>06/1927: New screen replaces damaged one.</t>
    </r>
    <r>
      <rPr>
        <sz val="10"/>
        <color indexed="8"/>
        <rFont val="Helvetica Neue"/>
      </rPr>
      <t xml:space="preserve">
</t>
    </r>
    <r>
      <rPr>
        <sz val="10"/>
        <color indexed="8"/>
        <rFont val="Arial"/>
      </rPr>
      <t>07/1972: White shed erected adjacent to screen.</t>
    </r>
    <r>
      <rPr>
        <sz val="10"/>
        <color indexed="8"/>
        <rFont val="Helvetica Neue"/>
      </rPr>
      <t xml:space="preserve">
</t>
    </r>
    <r>
      <rPr>
        <sz val="10"/>
        <color indexed="8"/>
        <rFont val="Arial"/>
      </rPr>
      <t>09/1983: Move 1km due to closure of PO.</t>
    </r>
    <r>
      <rPr>
        <sz val="10"/>
        <color indexed="8"/>
        <rFont val="Helvetica Neue"/>
      </rPr>
      <t xml:space="preserve">
</t>
    </r>
    <r>
      <rPr>
        <sz val="10"/>
        <color indexed="8"/>
        <rFont val="Arial"/>
      </rPr>
      <t>06/1989: Move 1km due to observer move.</t>
    </r>
  </si>
  <si>
    <t>INNISFAIL</t>
  </si>
  <si>
    <t>32025  1908-2020</t>
  </si>
  <si>
    <t>32025  2000-2020</t>
  </si>
  <si>
    <t>32025 1908-1931 rainfall</t>
  </si>
  <si>
    <t>32025 2000-2021 rainfall</t>
  </si>
  <si>
    <r>
      <rPr>
        <sz val="9"/>
        <color indexed="8"/>
        <rFont val="Arial"/>
      </rPr>
      <t>Innisfail 32025</t>
    </r>
    <r>
      <rPr>
        <sz val="9"/>
        <color indexed="8"/>
        <rFont val="Helvetica Neue"/>
      </rPr>
      <t xml:space="preserve">
</t>
    </r>
    <r>
      <rPr>
        <sz val="9"/>
        <color indexed="8"/>
        <rFont val="Arial"/>
      </rPr>
      <t>11/1895: Stevenson Screen supplied.</t>
    </r>
    <r>
      <rPr>
        <sz val="9"/>
        <color indexed="8"/>
        <rFont val="Helvetica Neue"/>
      </rPr>
      <t xml:space="preserve">
</t>
    </r>
    <r>
      <rPr>
        <sz val="9"/>
        <color indexed="8"/>
        <rFont val="Arial"/>
      </rPr>
      <t>12/1909: New screen.</t>
    </r>
    <r>
      <rPr>
        <sz val="9"/>
        <color indexed="8"/>
        <rFont val="Helvetica Neue"/>
      </rPr>
      <t xml:space="preserve">
</t>
    </r>
    <r>
      <rPr>
        <sz val="9"/>
        <color indexed="8"/>
        <rFont val="Arial"/>
      </rPr>
      <t>09/1908: First correspondence.</t>
    </r>
    <r>
      <rPr>
        <sz val="9"/>
        <color indexed="8"/>
        <rFont val="Helvetica Neue"/>
      </rPr>
      <t xml:space="preserve">
</t>
    </r>
    <r>
      <rPr>
        <sz val="9"/>
        <color indexed="8"/>
        <rFont val="Arial"/>
      </rPr>
      <t>12/1916: Problems with max and min readings.</t>
    </r>
    <r>
      <rPr>
        <sz val="9"/>
        <color indexed="8"/>
        <rFont val="Helvetica Neue"/>
      </rPr>
      <t xml:space="preserve">
</t>
    </r>
    <r>
      <rPr>
        <sz val="9"/>
        <color indexed="8"/>
        <rFont val="Arial"/>
      </rPr>
      <t>01/1932: Grass long, building since 1917.</t>
    </r>
    <r>
      <rPr>
        <sz val="9"/>
        <color indexed="8"/>
        <rFont val="Helvetica Neue"/>
      </rPr>
      <t xml:space="preserve">
</t>
    </r>
    <r>
      <rPr>
        <sz val="9"/>
        <color indexed="8"/>
        <rFont val="Arial"/>
      </rPr>
      <t>02/1942: Door falls off, sometimes exposing thermometers to the sun. In addition, screen</t>
    </r>
    <r>
      <rPr>
        <sz val="9"/>
        <color indexed="8"/>
        <rFont val="Helvetica Neue"/>
      </rPr>
      <t xml:space="preserve">
</t>
    </r>
    <r>
      <rPr>
        <sz val="9"/>
        <color indexed="8"/>
        <rFont val="Arial"/>
      </rPr>
      <t>could be facing north since 1930s.</t>
    </r>
    <r>
      <rPr>
        <sz val="9"/>
        <color indexed="8"/>
        <rFont val="Helvetica Neue"/>
      </rPr>
      <t xml:space="preserve">
</t>
    </r>
    <r>
      <rPr>
        <sz val="9"/>
        <color indexed="8"/>
        <rFont val="Arial"/>
      </rPr>
      <t>08/1946: Thermometers were arranged incorrectly, so adjusted.</t>
    </r>
    <r>
      <rPr>
        <sz val="9"/>
        <color indexed="8"/>
        <rFont val="Helvetica Neue"/>
      </rPr>
      <t xml:space="preserve">
</t>
    </r>
    <r>
      <rPr>
        <sz val="9"/>
        <color indexed="8"/>
        <rFont val="Arial"/>
      </rPr>
      <t>11/1953: Move 50 yards due to building.</t>
    </r>
    <r>
      <rPr>
        <sz val="9"/>
        <color indexed="8"/>
        <rFont val="Helvetica Neue"/>
      </rPr>
      <t xml:space="preserve">
</t>
    </r>
    <r>
      <rPr>
        <sz val="9"/>
        <color indexed="8"/>
        <rFont val="Arial"/>
      </rPr>
      <t>09/1966: Move to better site.</t>
    </r>
    <r>
      <rPr>
        <sz val="9"/>
        <color indexed="8"/>
        <rFont val="Helvetica Neue"/>
      </rPr>
      <t xml:space="preserve">
</t>
    </r>
    <r>
      <rPr>
        <sz val="9"/>
        <color indexed="8"/>
        <rFont val="Arial"/>
      </rPr>
      <t>10/1972: Screen in terrible condition so replaced.</t>
    </r>
  </si>
  <si>
    <t>TOWNSVILLE</t>
  </si>
  <si>
    <t>32040  1941-2021</t>
  </si>
  <si>
    <t>32040  2000-2021</t>
  </si>
  <si>
    <t>32047 1906-1931 rainfall</t>
  </si>
  <si>
    <t>32040 2000-2021 rainfall</t>
  </si>
  <si>
    <t>AYR</t>
  </si>
  <si>
    <t>33002  1952-2021</t>
  </si>
  <si>
    <t>33002  2000-2021</t>
  </si>
  <si>
    <t>33001 1908-1931 rainfall</t>
  </si>
  <si>
    <t>33002 2000-2021 rainfall</t>
  </si>
  <si>
    <r>
      <rPr>
        <sz val="10"/>
        <color indexed="8"/>
        <rFont val="Arial"/>
      </rPr>
      <t>Ayr 33002 and 33001</t>
    </r>
    <r>
      <rPr>
        <sz val="10"/>
        <color indexed="8"/>
        <rFont val="Helvetica Neue"/>
      </rPr>
      <t xml:space="preserve">
</t>
    </r>
    <r>
      <rPr>
        <sz val="10"/>
        <color indexed="8"/>
        <rFont val="Arial"/>
      </rPr>
      <t>04/1908: First correspondence.</t>
    </r>
    <r>
      <rPr>
        <sz val="10"/>
        <color indexed="8"/>
        <rFont val="Helvetica Neue"/>
      </rPr>
      <t xml:space="preserve">
</t>
    </r>
    <r>
      <rPr>
        <sz val="10"/>
        <color indexed="8"/>
        <rFont val="Arial"/>
      </rPr>
      <t>08/1929: Screen moved for convenience.</t>
    </r>
    <r>
      <rPr>
        <sz val="10"/>
        <color indexed="8"/>
        <rFont val="Helvetica Neue"/>
      </rPr>
      <t xml:space="preserve">
</t>
    </r>
    <r>
      <rPr>
        <sz val="10"/>
        <color indexed="8"/>
        <rFont val="Arial"/>
      </rPr>
      <t>08/1946: Screen reoriented after a small move since 1933.</t>
    </r>
    <r>
      <rPr>
        <sz val="10"/>
        <color indexed="8"/>
        <rFont val="Helvetica Neue"/>
      </rPr>
      <t xml:space="preserve">
</t>
    </r>
    <r>
      <rPr>
        <sz val="10"/>
        <color indexed="8"/>
        <rFont val="Arial"/>
      </rPr>
      <t>01/1952: Move to composite site for better exposure and record.</t>
    </r>
  </si>
  <si>
    <t>BOWEN</t>
  </si>
  <si>
    <t>33327  2015-2021</t>
  </si>
  <si>
    <t>33327  2000-2021</t>
  </si>
  <si>
    <t>33007 1907-1931 rainfall</t>
  </si>
  <si>
    <t>33327 2000-2021 rainfall</t>
  </si>
  <si>
    <r>
      <rPr>
        <sz val="10"/>
        <color indexed="8"/>
        <rFont val="Arial"/>
      </rPr>
      <t>Bowen 33257 and 33007</t>
    </r>
    <r>
      <rPr>
        <sz val="10"/>
        <color indexed="8"/>
        <rFont val="Helvetica Neue"/>
      </rPr>
      <t xml:space="preserve">
</t>
    </r>
    <r>
      <rPr>
        <sz val="10"/>
        <color indexed="8"/>
        <rFont val="Arial"/>
      </rPr>
      <t>1910: Stevenson Screen supplied.</t>
    </r>
    <r>
      <rPr>
        <sz val="10"/>
        <color indexed="8"/>
        <rFont val="Helvetica Neue"/>
      </rPr>
      <t xml:space="preserve">
</t>
    </r>
    <r>
      <rPr>
        <sz val="10"/>
        <color indexed="8"/>
        <rFont val="Arial"/>
      </rPr>
      <t>04/1910: First correspondence</t>
    </r>
    <r>
      <rPr>
        <sz val="10"/>
        <color indexed="8"/>
        <rFont val="Helvetica Neue"/>
      </rPr>
      <t xml:space="preserve">
</t>
    </r>
    <r>
      <rPr>
        <sz val="10"/>
        <color indexed="8"/>
        <rFont val="Arial"/>
      </rPr>
      <t>1909-1914: Poor observer and entry problems.</t>
    </r>
    <r>
      <rPr>
        <sz val="10"/>
        <color indexed="8"/>
        <rFont val="Helvetica Neue"/>
      </rPr>
      <t xml:space="preserve">
</t>
    </r>
    <r>
      <rPr>
        <sz val="10"/>
        <color indexed="8"/>
        <rFont val="Arial"/>
      </rPr>
      <t>11/1937: Move to new site.</t>
    </r>
    <r>
      <rPr>
        <sz val="10"/>
        <color indexed="8"/>
        <rFont val="Helvetica Neue"/>
      </rPr>
      <t xml:space="preserve">
</t>
    </r>
    <r>
      <rPr>
        <sz val="10"/>
        <color indexed="8"/>
        <rFont val="Arial"/>
      </rPr>
      <t>12/1950: Problems with min for two years.</t>
    </r>
    <r>
      <rPr>
        <sz val="10"/>
        <color indexed="8"/>
        <rFont val="Helvetica Neue"/>
      </rPr>
      <t xml:space="preserve">
</t>
    </r>
    <r>
      <rPr>
        <sz val="10"/>
        <color indexed="8"/>
        <rFont val="Arial"/>
      </rPr>
      <t>02/1962: Move to new position due to building.</t>
    </r>
    <r>
      <rPr>
        <sz val="10"/>
        <color indexed="8"/>
        <rFont val="Helvetica Neue"/>
      </rPr>
      <t xml:space="preserve">
</t>
    </r>
    <r>
      <rPr>
        <sz val="10"/>
        <color indexed="8"/>
        <rFont val="Arial"/>
      </rPr>
      <t>05/1977: Screen facing north as fence and buildings too close to south.</t>
    </r>
    <r>
      <rPr>
        <sz val="10"/>
        <color indexed="8"/>
        <rFont val="Helvetica Neue"/>
      </rPr>
      <t xml:space="preserve">
</t>
    </r>
    <r>
      <rPr>
        <sz val="10"/>
        <color indexed="8"/>
        <rFont val="Arial"/>
      </rPr>
      <t>01/1988: PO to be demolished so move to airport.</t>
    </r>
  </si>
  <si>
    <t>MACKAY</t>
  </si>
  <si>
    <t>33119  1959-2021</t>
  </si>
  <si>
    <t>33119  2000-2021</t>
  </si>
  <si>
    <t>33046 1907-1931 rainfall</t>
  </si>
  <si>
    <t>33119 2000-2021 rainfall</t>
  </si>
  <si>
    <r>
      <rPr>
        <sz val="10"/>
        <color indexed="8"/>
        <rFont val="Arial"/>
      </rPr>
      <t>Mackay 33119</t>
    </r>
    <r>
      <rPr>
        <sz val="10"/>
        <color indexed="8"/>
        <rFont val="Helvetica Neue"/>
      </rPr>
      <t xml:space="preserve">	</t>
    </r>
    <r>
      <rPr>
        <sz val="10"/>
        <color indexed="8"/>
        <rFont val="Arial"/>
      </rPr>
      <t>33045 and 33046</t>
    </r>
    <r>
      <rPr>
        <sz val="10"/>
        <color indexed="8"/>
        <rFont val="Helvetica Neue"/>
      </rPr>
      <t xml:space="preserve">
</t>
    </r>
    <r>
      <rPr>
        <sz val="10"/>
        <color indexed="8"/>
        <rFont val="Arial"/>
      </rPr>
      <t>02/1908: First correspondence.</t>
    </r>
    <r>
      <rPr>
        <sz val="10"/>
        <color indexed="8"/>
        <rFont val="Helvetica Neue"/>
      </rPr>
      <t xml:space="preserve">
</t>
    </r>
    <r>
      <rPr>
        <sz val="10"/>
        <color indexed="8"/>
        <rFont val="Arial"/>
      </rPr>
      <t>06/1909: Possible move.</t>
    </r>
    <r>
      <rPr>
        <sz val="10"/>
        <color indexed="8"/>
        <rFont val="Helvetica Neue"/>
      </rPr>
      <t xml:space="preserve">
</t>
    </r>
    <r>
      <rPr>
        <sz val="10"/>
        <color indexed="8"/>
        <rFont val="Arial"/>
      </rPr>
      <t>12/1922: Temporary site due to building.</t>
    </r>
    <r>
      <rPr>
        <sz val="10"/>
        <color indexed="8"/>
        <rFont val="Helvetica Neue"/>
      </rPr>
      <t xml:space="preserve">
</t>
    </r>
    <r>
      <rPr>
        <sz val="10"/>
        <color indexed="8"/>
        <rFont val="Arial"/>
      </rPr>
      <t>1939: Screen moved.</t>
    </r>
    <r>
      <rPr>
        <sz val="10"/>
        <color indexed="8"/>
        <rFont val="Helvetica Neue"/>
      </rPr>
      <t xml:space="preserve">
</t>
    </r>
    <r>
      <rPr>
        <sz val="10"/>
        <color indexed="8"/>
        <rFont val="Arial"/>
      </rPr>
      <t>1941: Move to very enclosed position.</t>
    </r>
    <r>
      <rPr>
        <sz val="10"/>
        <color indexed="8"/>
        <rFont val="Helvetica Neue"/>
      </rPr>
      <t xml:space="preserve">
</t>
    </r>
    <r>
      <rPr>
        <sz val="10"/>
        <color indexed="8"/>
        <rFont val="Arial"/>
      </rPr>
      <t>1950: Move to composite site.</t>
    </r>
    <r>
      <rPr>
        <sz val="10"/>
        <color indexed="8"/>
        <rFont val="Helvetica Neue"/>
      </rPr>
      <t xml:space="preserve">
</t>
    </r>
    <r>
      <rPr>
        <sz val="10"/>
        <color indexed="8"/>
        <rFont val="Arial"/>
      </rPr>
      <t>1957: Move to composite site.</t>
    </r>
    <r>
      <rPr>
        <sz val="10"/>
        <color indexed="8"/>
        <rFont val="Helvetica Neue"/>
      </rPr>
      <t xml:space="preserve">
</t>
    </r>
    <r>
      <rPr>
        <sz val="10"/>
        <color indexed="8"/>
        <rFont val="Arial"/>
      </rPr>
      <t>1960: Move to composite site.</t>
    </r>
  </si>
  <si>
    <t>ST LAWRENCE</t>
  </si>
  <si>
    <t>33210  2004-2021</t>
  </si>
  <si>
    <t>33210  2000-2021</t>
  </si>
  <si>
    <t>33065 1907-1931 rainfall</t>
  </si>
  <si>
    <t>33210 2000-2021 rainfall</t>
  </si>
  <si>
    <t>CHARTERS TOWERS</t>
  </si>
  <si>
    <t>34084  1992-2021</t>
  </si>
  <si>
    <t>34084  2000-2021</t>
  </si>
  <si>
    <t>34002 1908-1931 rainfall</t>
  </si>
  <si>
    <t>34084 2000-2021 rainfall</t>
  </si>
  <si>
    <r>
      <rPr>
        <sz val="10"/>
        <color indexed="8"/>
        <rFont val="Arial"/>
      </rPr>
      <t>Charters Towers 34084 and 34002</t>
    </r>
    <r>
      <rPr>
        <sz val="10"/>
        <color indexed="8"/>
        <rFont val="Helvetica Neue"/>
      </rPr>
      <t xml:space="preserve">
</t>
    </r>
    <r>
      <rPr>
        <sz val="10"/>
        <color indexed="8"/>
        <rFont val="Arial"/>
      </rPr>
      <t>07/1898: Stevenson Screen supplied.</t>
    </r>
    <r>
      <rPr>
        <sz val="10"/>
        <color indexed="8"/>
        <rFont val="Helvetica Neue"/>
      </rPr>
      <t xml:space="preserve">
</t>
    </r>
    <r>
      <rPr>
        <sz val="10"/>
        <color indexed="8"/>
        <rFont val="Arial"/>
      </rPr>
      <t>12/1907: First correspondence.</t>
    </r>
    <r>
      <rPr>
        <sz val="10"/>
        <color indexed="8"/>
        <rFont val="Helvetica Neue"/>
      </rPr>
      <t xml:space="preserve">
</t>
    </r>
    <r>
      <rPr>
        <sz val="10"/>
        <color indexed="8"/>
        <rFont val="Arial"/>
      </rPr>
      <t>04/1939: New screen replaces poor one beyond repair.</t>
    </r>
    <r>
      <rPr>
        <sz val="10"/>
        <color indexed="8"/>
        <rFont val="Helvetica Neue"/>
      </rPr>
      <t xml:space="preserve">
</t>
    </r>
    <r>
      <rPr>
        <sz val="10"/>
        <color indexed="8"/>
        <rFont val="Arial"/>
      </rPr>
      <t>06/1947: Move 50 feet south.</t>
    </r>
    <r>
      <rPr>
        <sz val="10"/>
        <color indexed="8"/>
        <rFont val="Helvetica Neue"/>
      </rPr>
      <t xml:space="preserve">
</t>
    </r>
    <r>
      <rPr>
        <sz val="10"/>
        <color indexed="8"/>
        <rFont val="Arial"/>
      </rPr>
      <t>12/1953: Site moved away from adjacent shed and incinerator to open site.</t>
    </r>
    <r>
      <rPr>
        <sz val="10"/>
        <color indexed="8"/>
        <rFont val="Helvetica Neue"/>
      </rPr>
      <t xml:space="preserve">
</t>
    </r>
    <r>
      <rPr>
        <sz val="10"/>
        <color indexed="8"/>
        <rFont val="Arial"/>
      </rPr>
      <t>09/1971: Trees lopped.</t>
    </r>
    <r>
      <rPr>
        <sz val="10"/>
        <color indexed="8"/>
        <rFont val="Helvetica Neue"/>
      </rPr>
      <t xml:space="preserve">
</t>
    </r>
    <r>
      <rPr>
        <sz val="10"/>
        <color indexed="8"/>
        <rFont val="Arial"/>
      </rPr>
      <t>04/1975: Move 10m further away from trees.</t>
    </r>
    <r>
      <rPr>
        <sz val="10"/>
        <color indexed="8"/>
        <rFont val="Helvetica Neue"/>
      </rPr>
      <t xml:space="preserve">
</t>
    </r>
    <r>
      <rPr>
        <sz val="10"/>
        <color indexed="8"/>
        <rFont val="Arial"/>
      </rPr>
      <t>09/1989: Screen very poor, to be replaced.</t>
    </r>
    <r>
      <rPr>
        <sz val="10"/>
        <color indexed="8"/>
        <rFont val="Helvetica Neue"/>
      </rPr>
      <t xml:space="preserve">
</t>
    </r>
    <r>
      <rPr>
        <sz val="10"/>
        <color indexed="8"/>
        <rFont val="Arial"/>
      </rPr>
      <t>01/1993: Move to new site for composite.</t>
    </r>
  </si>
  <si>
    <t>BLACKALL</t>
  </si>
  <si>
    <t>36034  2001-2021</t>
  </si>
  <si>
    <t>36034  2000-2021</t>
  </si>
  <si>
    <t>36143 1913-1931 rainfall</t>
  </si>
  <si>
    <t>36034 2000-2021 rainfall</t>
  </si>
  <si>
    <t>CLERMONT</t>
  </si>
  <si>
    <t>35124  2010-2021</t>
  </si>
  <si>
    <t>35124  2000-2021</t>
  </si>
  <si>
    <t>35019 1910-1931 rainfall</t>
  </si>
  <si>
    <t>35124 2000-2021 rainfall</t>
  </si>
  <si>
    <r>
      <rPr>
        <sz val="10"/>
        <color indexed="8"/>
        <rFont val="Arial"/>
      </rPr>
      <t>Clermont 35019</t>
    </r>
    <r>
      <rPr>
        <sz val="10"/>
        <color indexed="8"/>
        <rFont val="Helvetica Neue"/>
      </rPr>
      <t xml:space="preserve">
</t>
    </r>
    <r>
      <rPr>
        <sz val="10"/>
        <color indexed="8"/>
        <rFont val="Arial"/>
      </rPr>
      <t>05/1897: Stevenson Screen supplied.</t>
    </r>
    <r>
      <rPr>
        <sz val="10"/>
        <color indexed="8"/>
        <rFont val="Helvetica Neue"/>
      </rPr>
      <t xml:space="preserve">
</t>
    </r>
    <r>
      <rPr>
        <sz val="10"/>
        <color indexed="8"/>
        <rFont val="Arial"/>
      </rPr>
      <t>01/1914: New screen.</t>
    </r>
    <r>
      <rPr>
        <sz val="10"/>
        <color indexed="8"/>
        <rFont val="Helvetica Neue"/>
      </rPr>
      <t xml:space="preserve">
</t>
    </r>
    <r>
      <rPr>
        <sz val="10"/>
        <color indexed="8"/>
        <rFont val="Arial"/>
      </rPr>
      <t>07/1919: First correspondence.</t>
    </r>
    <r>
      <rPr>
        <sz val="10"/>
        <color indexed="8"/>
        <rFont val="Helvetica Neue"/>
      </rPr>
      <t xml:space="preserve">
</t>
    </r>
    <r>
      <rPr>
        <sz val="10"/>
        <color indexed="8"/>
        <rFont val="Arial"/>
      </rPr>
      <t>07/1920: Problems with minimum thermometer.</t>
    </r>
    <r>
      <rPr>
        <sz val="10"/>
        <color indexed="8"/>
        <rFont val="Helvetica Neue"/>
      </rPr>
      <t xml:space="preserve">
</t>
    </r>
    <r>
      <rPr>
        <sz val="10"/>
        <color indexed="8"/>
        <rFont val="Arial"/>
      </rPr>
      <t>09/1943: Small move to improve site away from buildings.</t>
    </r>
    <r>
      <rPr>
        <sz val="10"/>
        <color indexed="8"/>
        <rFont val="Helvetica Neue"/>
      </rPr>
      <t xml:space="preserve">
</t>
    </r>
    <r>
      <rPr>
        <sz val="10"/>
        <color indexed="8"/>
        <rFont val="Arial"/>
      </rPr>
      <t>09/1956: Small move of 6 feet but no change in conditions.</t>
    </r>
    <r>
      <rPr>
        <sz val="10"/>
        <color indexed="8"/>
        <rFont val="Helvetica Neue"/>
      </rPr>
      <t xml:space="preserve">
</t>
    </r>
    <r>
      <rPr>
        <sz val="10"/>
        <color indexed="8"/>
        <rFont val="Arial"/>
      </rPr>
      <t>05/1975: Exposure improves due to possible move.</t>
    </r>
  </si>
  <si>
    <t>EMERALD</t>
  </si>
  <si>
    <t>35264  1992-2021</t>
  </si>
  <si>
    <t>35264  2000-2021</t>
  </si>
  <si>
    <t>35027 1908-1931 rainfall</t>
  </si>
  <si>
    <t>35264 2000-2021 rainfall</t>
  </si>
  <si>
    <r>
      <rPr>
        <sz val="8"/>
        <color indexed="8"/>
        <rFont val="Arial"/>
      </rPr>
      <t>Emerald 35264 and 35027</t>
    </r>
    <r>
      <rPr>
        <sz val="8"/>
        <color indexed="8"/>
        <rFont val="Helvetica Neue"/>
      </rPr>
      <t xml:space="preserve">
</t>
    </r>
    <r>
      <rPr>
        <sz val="8"/>
        <color indexed="8"/>
        <rFont val="Arial"/>
      </rPr>
      <t>10/1889: Stevenson Screen supplied.</t>
    </r>
    <r>
      <rPr>
        <sz val="8"/>
        <color indexed="8"/>
        <rFont val="Helvetica Neue"/>
      </rPr>
      <t xml:space="preserve">
</t>
    </r>
    <r>
      <rPr>
        <sz val="8"/>
        <color indexed="8"/>
        <rFont val="Arial"/>
      </rPr>
      <t>01/1909: First correspondence.</t>
    </r>
    <r>
      <rPr>
        <sz val="8"/>
        <color indexed="8"/>
        <rFont val="Helvetica Neue"/>
      </rPr>
      <t xml:space="preserve">
</t>
    </r>
    <r>
      <rPr>
        <sz val="8"/>
        <color indexed="8"/>
        <rFont val="Arial"/>
      </rPr>
      <t>04/1910: Maximum entry problems by not recording temperature rises after 3 pm.</t>
    </r>
    <r>
      <rPr>
        <sz val="8"/>
        <color indexed="8"/>
        <rFont val="Helvetica Neue"/>
      </rPr>
      <t xml:space="preserve">
</t>
    </r>
    <r>
      <rPr>
        <sz val="8"/>
        <color indexed="8"/>
        <rFont val="Arial"/>
      </rPr>
      <t>09/1927: New screen and small move 75 feet east.</t>
    </r>
    <r>
      <rPr>
        <sz val="8"/>
        <color indexed="8"/>
        <rFont val="Helvetica Neue"/>
      </rPr>
      <t xml:space="preserve">
</t>
    </r>
    <r>
      <rPr>
        <sz val="8"/>
        <color indexed="8"/>
        <rFont val="Arial"/>
      </rPr>
      <t>03/1928: New screen.</t>
    </r>
    <r>
      <rPr>
        <sz val="8"/>
        <color indexed="8"/>
        <rFont val="Helvetica Neue"/>
      </rPr>
      <t xml:space="preserve">
</t>
    </r>
    <r>
      <rPr>
        <sz val="8"/>
        <color indexed="8"/>
        <rFont val="Arial"/>
      </rPr>
      <t>09/1949: Screen has iron roof and site is built up.</t>
    </r>
    <r>
      <rPr>
        <sz val="8"/>
        <color indexed="8"/>
        <rFont val="Helvetica Neue"/>
      </rPr>
      <t xml:space="preserve">
</t>
    </r>
    <r>
      <rPr>
        <sz val="8"/>
        <color indexed="8"/>
        <rFont val="Arial"/>
      </rPr>
      <t>05/1958: Move.</t>
    </r>
    <r>
      <rPr>
        <sz val="8"/>
        <color indexed="8"/>
        <rFont val="Helvetica Neue"/>
      </rPr>
      <t xml:space="preserve">
</t>
    </r>
    <r>
      <rPr>
        <sz val="8"/>
        <color indexed="8"/>
        <rFont val="Arial"/>
      </rPr>
      <t>06/1962: Possible re-sitings due to building past 3 years.</t>
    </r>
    <r>
      <rPr>
        <sz val="8"/>
        <color indexed="8"/>
        <rFont val="Helvetica Neue"/>
      </rPr>
      <t xml:space="preserve">
</t>
    </r>
    <r>
      <rPr>
        <sz val="8"/>
        <color indexed="8"/>
        <rFont val="Arial"/>
      </rPr>
      <t>07/1963: Move to better site next door and iron roof needs to be fixed.</t>
    </r>
    <r>
      <rPr>
        <sz val="8"/>
        <color indexed="8"/>
        <rFont val="Helvetica Neue"/>
      </rPr>
      <t xml:space="preserve">
</t>
    </r>
    <r>
      <rPr>
        <sz val="8"/>
        <color indexed="8"/>
        <rFont val="Arial"/>
      </rPr>
      <t>07/1968: New screen replaces warped, rotten one.</t>
    </r>
    <r>
      <rPr>
        <sz val="8"/>
        <color indexed="8"/>
        <rFont val="Helvetica Neue"/>
      </rPr>
      <t xml:space="preserve">
</t>
    </r>
    <r>
      <rPr>
        <sz val="8"/>
        <color indexed="8"/>
        <rFont val="Arial"/>
      </rPr>
      <t>04/1975: Grass grown above screen base, site poor.</t>
    </r>
    <r>
      <rPr>
        <sz val="8"/>
        <color indexed="8"/>
        <rFont val="Helvetica Neue"/>
      </rPr>
      <t xml:space="preserve">
</t>
    </r>
    <r>
      <rPr>
        <sz val="8"/>
        <color indexed="8"/>
        <rFont val="Arial"/>
      </rPr>
      <t>03/1990: Site enclosed by buildings and trees and has been paved.</t>
    </r>
    <r>
      <rPr>
        <sz val="8"/>
        <color indexed="8"/>
        <rFont val="Helvetica Neue"/>
      </rPr>
      <t xml:space="preserve">
</t>
    </r>
    <r>
      <rPr>
        <sz val="8"/>
        <color indexed="8"/>
        <rFont val="Arial"/>
      </rPr>
      <t>01/1993: Move to new site for composite.</t>
    </r>
  </si>
  <si>
    <t>SPRINGSURE</t>
  </si>
  <si>
    <t>35065  1938-2021</t>
  </si>
  <si>
    <t>35065  2000-2021</t>
  </si>
  <si>
    <t>35065 1908-1931 rainfall</t>
  </si>
  <si>
    <t>35065 2000-2021 rainfall</t>
  </si>
  <si>
    <t>TAMBO</t>
  </si>
  <si>
    <t>35069  1931-2021</t>
  </si>
  <si>
    <t>35069  2000-2021</t>
  </si>
  <si>
    <t>35069 1907-1931 rainfall</t>
  </si>
  <si>
    <t>35069 2000-2021 rainfall</t>
  </si>
  <si>
    <t>BARCALDINE</t>
  </si>
  <si>
    <t>36007  1913-2021</t>
  </si>
  <si>
    <t>36007  2000-2021</t>
  </si>
  <si>
    <t>36007 1913-1931 rainfall</t>
  </si>
  <si>
    <t>36007 2000-2021 rainfall</t>
  </si>
  <si>
    <r>
      <rPr>
        <sz val="10"/>
        <color indexed="8"/>
        <rFont val="Arial"/>
      </rPr>
      <t>Barcaldine 36007</t>
    </r>
    <r>
      <rPr>
        <sz val="10"/>
        <color indexed="8"/>
        <rFont val="Helvetica Neue"/>
      </rPr>
      <t xml:space="preserve">
</t>
    </r>
    <r>
      <rPr>
        <sz val="10"/>
        <color indexed="8"/>
        <rFont val="Arial"/>
      </rPr>
      <t>07/1926: First correspondence.</t>
    </r>
    <r>
      <rPr>
        <sz val="10"/>
        <color indexed="8"/>
        <rFont val="Helvetica Neue"/>
      </rPr>
      <t xml:space="preserve">
</t>
    </r>
    <r>
      <rPr>
        <sz val="10"/>
        <color indexed="8"/>
        <rFont val="Arial"/>
      </rPr>
      <t>09/1943: Screen is deep cream in colour.</t>
    </r>
    <r>
      <rPr>
        <sz val="10"/>
        <color indexed="8"/>
        <rFont val="Helvetica Neue"/>
      </rPr>
      <t xml:space="preserve">
</t>
    </r>
    <r>
      <rPr>
        <sz val="10"/>
        <color indexed="8"/>
        <rFont val="Arial"/>
      </rPr>
      <t>01/1953: Temporary site due to building.</t>
    </r>
    <r>
      <rPr>
        <sz val="10"/>
        <color indexed="8"/>
        <rFont val="Helvetica Neue"/>
      </rPr>
      <t xml:space="preserve">
</t>
    </r>
    <r>
      <rPr>
        <sz val="10"/>
        <color indexed="8"/>
        <rFont val="Arial"/>
      </rPr>
      <t>10/1957: Move a small distance.</t>
    </r>
    <r>
      <rPr>
        <sz val="10"/>
        <color indexed="8"/>
        <rFont val="Helvetica Neue"/>
      </rPr>
      <t xml:space="preserve">
</t>
    </r>
    <r>
      <rPr>
        <sz val="10"/>
        <color indexed="8"/>
        <rFont val="Arial"/>
      </rPr>
      <t>Mid-70s: Site is a dumping ground for surplus equipment.</t>
    </r>
    <r>
      <rPr>
        <sz val="10"/>
        <color indexed="8"/>
        <rFont val="Helvetica Neue"/>
      </rPr>
      <t xml:space="preserve">
</t>
    </r>
    <r>
      <rPr>
        <sz val="10"/>
        <color indexed="8"/>
        <rFont val="Arial"/>
      </rPr>
      <t>07/1984: New small screen replaces very old, poor large one.</t>
    </r>
    <r>
      <rPr>
        <sz val="10"/>
        <color indexed="8"/>
        <rFont val="Helvetica Neue"/>
      </rPr>
      <t xml:space="preserve">
</t>
    </r>
    <r>
      <rPr>
        <sz val="10"/>
        <color indexed="8"/>
        <rFont val="Arial"/>
      </rPr>
      <t>09/1985: Move.</t>
    </r>
  </si>
  <si>
    <t>ISISFORD</t>
  </si>
  <si>
    <t>36026  1913-2021</t>
  </si>
  <si>
    <t>36026  2000-2021</t>
  </si>
  <si>
    <t>36026 1913-1931 rainfall</t>
  </si>
  <si>
    <t>36026 2000-2021 rainfall</t>
  </si>
  <si>
    <r>
      <rPr>
        <sz val="10"/>
        <color indexed="8"/>
        <rFont val="Arial"/>
      </rPr>
      <t>Isisford 36026</t>
    </r>
    <r>
      <rPr>
        <sz val="10"/>
        <color indexed="8"/>
        <rFont val="Helvetica Neue"/>
      </rPr>
      <t xml:space="preserve">
</t>
    </r>
    <r>
      <rPr>
        <sz val="10"/>
        <color indexed="8"/>
        <rFont val="Arial"/>
      </rPr>
      <t>09/1932: First correspondence. Entry problems.</t>
    </r>
    <r>
      <rPr>
        <sz val="10"/>
        <color indexed="8"/>
        <rFont val="Helvetica Neue"/>
      </rPr>
      <t xml:space="preserve">
</t>
    </r>
    <r>
      <rPr>
        <sz val="10"/>
        <color indexed="8"/>
        <rFont val="Arial"/>
      </rPr>
      <t>07/1949: Entry problems often occur.</t>
    </r>
    <r>
      <rPr>
        <sz val="10"/>
        <color indexed="8"/>
        <rFont val="Helvetica Neue"/>
      </rPr>
      <t xml:space="preserve">
</t>
    </r>
    <r>
      <rPr>
        <sz val="10"/>
        <color indexed="8"/>
        <rFont val="Arial"/>
      </rPr>
      <t>1960s: Possible move.</t>
    </r>
    <r>
      <rPr>
        <sz val="10"/>
        <color indexed="8"/>
        <rFont val="Helvetica Neue"/>
      </rPr>
      <t xml:space="preserve">
</t>
    </r>
    <r>
      <rPr>
        <sz val="10"/>
        <color indexed="8"/>
        <rFont val="Arial"/>
      </rPr>
      <t>08/1973: Grass very long around screen.</t>
    </r>
    <r>
      <rPr>
        <sz val="10"/>
        <color indexed="8"/>
        <rFont val="Helvetica Neue"/>
      </rPr>
      <t xml:space="preserve">
</t>
    </r>
    <r>
      <rPr>
        <sz val="10"/>
        <color indexed="8"/>
        <rFont val="Arial"/>
      </rPr>
      <t>01/1976: Entry problems continue.</t>
    </r>
  </si>
  <si>
    <t>LONGREACH</t>
  </si>
  <si>
    <t>36031  1966-2021</t>
  </si>
  <si>
    <t>36031  2000-2021</t>
  </si>
  <si>
    <t>36030 1907-1931 rainfall</t>
  </si>
  <si>
    <t>36031 2000-2021 rainfall</t>
  </si>
  <si>
    <r>
      <rPr>
        <sz val="10"/>
        <color indexed="8"/>
        <rFont val="Arial"/>
      </rPr>
      <t>Longreach 36031 and 36030</t>
    </r>
    <r>
      <rPr>
        <sz val="10"/>
        <color indexed="8"/>
        <rFont val="Helvetica Neue"/>
      </rPr>
      <t xml:space="preserve">
</t>
    </r>
    <r>
      <rPr>
        <sz val="10"/>
        <color indexed="8"/>
        <rFont val="Arial"/>
      </rPr>
      <t>07/1896: Stevenson Screen supplied.</t>
    </r>
    <r>
      <rPr>
        <sz val="10"/>
        <color indexed="8"/>
        <rFont val="Helvetica Neue"/>
      </rPr>
      <t xml:space="preserve">
</t>
    </r>
    <r>
      <rPr>
        <sz val="10"/>
        <color indexed="8"/>
        <rFont val="Arial"/>
      </rPr>
      <t>08/1911: First correspondence.</t>
    </r>
    <r>
      <rPr>
        <sz val="10"/>
        <color indexed="8"/>
        <rFont val="Helvetica Neue"/>
      </rPr>
      <t xml:space="preserve">
</t>
    </r>
    <r>
      <rPr>
        <sz val="10"/>
        <color indexed="8"/>
        <rFont val="Arial"/>
      </rPr>
      <t>10/1911: New screen.</t>
    </r>
    <r>
      <rPr>
        <sz val="10"/>
        <color indexed="8"/>
        <rFont val="Helvetica Neue"/>
      </rPr>
      <t xml:space="preserve">
</t>
    </r>
    <r>
      <rPr>
        <sz val="10"/>
        <color indexed="8"/>
        <rFont val="Arial"/>
      </rPr>
      <t>11/1924: New large screen.</t>
    </r>
    <r>
      <rPr>
        <sz val="10"/>
        <color indexed="8"/>
        <rFont val="Helvetica Neue"/>
      </rPr>
      <t xml:space="preserve">
</t>
    </r>
    <r>
      <rPr>
        <sz val="10"/>
        <color indexed="8"/>
        <rFont val="Arial"/>
      </rPr>
      <t>09/1949: Site has deteriorated due to building.</t>
    </r>
    <r>
      <rPr>
        <sz val="10"/>
        <color indexed="8"/>
        <rFont val="Helvetica Neue"/>
      </rPr>
      <t xml:space="preserve">
</t>
    </r>
    <r>
      <rPr>
        <sz val="10"/>
        <color indexed="8"/>
        <rFont val="Arial"/>
      </rPr>
      <t>01/1969: Move to MO for composite station.</t>
    </r>
  </si>
  <si>
    <t>CAMOOWEAL</t>
  </si>
  <si>
    <t>37010  1907-2021</t>
  </si>
  <si>
    <t>37010  2000-2021</t>
  </si>
  <si>
    <t>CSIR  1892-1931 rainfall</t>
  </si>
  <si>
    <t>37010 1907-1931 rainfall</t>
  </si>
  <si>
    <t>37010 2000-2021 rainfall</t>
  </si>
  <si>
    <r>
      <rPr>
        <sz val="10"/>
        <color indexed="8"/>
        <rFont val="Arial"/>
      </rPr>
      <t>Camooweal 37010</t>
    </r>
    <r>
      <rPr>
        <sz val="10"/>
        <color indexed="8"/>
        <rFont val="Helvetica Neue"/>
      </rPr>
      <t xml:space="preserve">
</t>
    </r>
    <r>
      <rPr>
        <sz val="10"/>
        <color indexed="8"/>
        <rFont val="Arial"/>
      </rPr>
      <t>03/1895: Stevenson Screen supplied.</t>
    </r>
    <r>
      <rPr>
        <sz val="10"/>
        <color indexed="8"/>
        <rFont val="Helvetica Neue"/>
      </rPr>
      <t xml:space="preserve">
</t>
    </r>
    <r>
      <rPr>
        <sz val="10"/>
        <color indexed="8"/>
        <rFont val="Arial"/>
      </rPr>
      <t>03/1909: First correspondence.</t>
    </r>
    <r>
      <rPr>
        <sz val="10"/>
        <color indexed="8"/>
        <rFont val="Helvetica Neue"/>
      </rPr>
      <t xml:space="preserve">
</t>
    </r>
    <r>
      <rPr>
        <sz val="10"/>
        <color indexed="8"/>
        <rFont val="Arial"/>
      </rPr>
      <t>07/1913: New large screen.</t>
    </r>
    <r>
      <rPr>
        <sz val="10"/>
        <color indexed="8"/>
        <rFont val="Helvetica Neue"/>
      </rPr>
      <t xml:space="preserve">
</t>
    </r>
    <r>
      <rPr>
        <sz val="10"/>
        <color indexed="8"/>
        <rFont val="Arial"/>
      </rPr>
      <t>08/1915: Entry problems for next year or so.</t>
    </r>
    <r>
      <rPr>
        <sz val="10"/>
        <color indexed="8"/>
        <rFont val="Helvetica Neue"/>
      </rPr>
      <t xml:space="preserve">
</t>
    </r>
    <r>
      <rPr>
        <sz val="10"/>
        <color indexed="8"/>
        <rFont val="Arial"/>
      </rPr>
      <t>06/1933: Possible observation time changes.</t>
    </r>
    <r>
      <rPr>
        <sz val="10"/>
        <color indexed="8"/>
        <rFont val="Helvetica Neue"/>
      </rPr>
      <t xml:space="preserve">
</t>
    </r>
    <r>
      <rPr>
        <sz val="10"/>
        <color indexed="8"/>
        <rFont val="Arial"/>
      </rPr>
      <t>06/1970: Exposure deteriorates due to building.</t>
    </r>
    <r>
      <rPr>
        <sz val="10"/>
        <color indexed="8"/>
        <rFont val="Helvetica Neue"/>
      </rPr>
      <t xml:space="preserve">
</t>
    </r>
    <r>
      <rPr>
        <sz val="10"/>
        <color indexed="8"/>
        <rFont val="Arial"/>
      </rPr>
      <t>05/1990: Log enclosure constructed near site.</t>
    </r>
  </si>
  <si>
    <t>WINTON</t>
  </si>
  <si>
    <t>37039  2002-2021</t>
  </si>
  <si>
    <t>37039  2000-2021</t>
  </si>
  <si>
    <t>37051 1907-1931 rainfall</t>
  </si>
  <si>
    <t>37039 2000-2021 rainfall</t>
  </si>
  <si>
    <t>BOULIA</t>
  </si>
  <si>
    <t>38003  1888-2020</t>
  </si>
  <si>
    <t>38003  2000-2020</t>
  </si>
  <si>
    <t>38003  1888-2021</t>
  </si>
  <si>
    <t>38003  2000-2021</t>
  </si>
  <si>
    <t>CSIR  1888-1931 rainfall</t>
  </si>
  <si>
    <t>38003 1907-1931 rainfall</t>
  </si>
  <si>
    <t>38003 2000-2021 rainfall</t>
  </si>
  <si>
    <r>
      <rPr>
        <sz val="10"/>
        <color indexed="8"/>
        <rFont val="Arial"/>
      </rPr>
      <t>Boulia 38003</t>
    </r>
    <r>
      <rPr>
        <sz val="10"/>
        <color indexed="8"/>
        <rFont val="Helvetica Neue"/>
      </rPr>
      <t xml:space="preserve">
</t>
    </r>
    <r>
      <rPr>
        <sz val="10"/>
        <color indexed="8"/>
        <rFont val="Arial"/>
      </rPr>
      <t>03/1896: Stevenson Screen supplied.</t>
    </r>
    <r>
      <rPr>
        <sz val="10"/>
        <color indexed="8"/>
        <rFont val="Helvetica Neue"/>
      </rPr>
      <t xml:space="preserve">
</t>
    </r>
    <r>
      <rPr>
        <sz val="10"/>
        <color indexed="8"/>
        <rFont val="Arial"/>
      </rPr>
      <t>08/1909: First correspondence.</t>
    </r>
    <r>
      <rPr>
        <sz val="10"/>
        <color indexed="8"/>
        <rFont val="Helvetica Neue"/>
      </rPr>
      <t xml:space="preserve">
</t>
    </r>
    <r>
      <rPr>
        <sz val="10"/>
        <color indexed="8"/>
        <rFont val="Arial"/>
      </rPr>
      <t>11/1916: Wind damage to screen and thermometers blown out.</t>
    </r>
    <r>
      <rPr>
        <sz val="10"/>
        <color indexed="8"/>
        <rFont val="Helvetica Neue"/>
      </rPr>
      <t xml:space="preserve">
</t>
    </r>
    <r>
      <rPr>
        <sz val="10"/>
        <color indexed="8"/>
        <rFont val="Arial"/>
      </rPr>
      <t>03/1917: New large screen.</t>
    </r>
    <r>
      <rPr>
        <sz val="10"/>
        <color indexed="8"/>
        <rFont val="Helvetica Neue"/>
      </rPr>
      <t xml:space="preserve">
</t>
    </r>
    <r>
      <rPr>
        <sz val="10"/>
        <color indexed="8"/>
        <rFont val="Arial"/>
      </rPr>
      <t>04/1957: Screen door blown off but not replaced for a month.</t>
    </r>
    <r>
      <rPr>
        <sz val="10"/>
        <color indexed="8"/>
        <rFont val="Helvetica Neue"/>
      </rPr>
      <t xml:space="preserve">
</t>
    </r>
    <r>
      <rPr>
        <sz val="10"/>
        <color indexed="8"/>
        <rFont val="Arial"/>
      </rPr>
      <t>09/1965: New screen and small move.</t>
    </r>
    <r>
      <rPr>
        <sz val="10"/>
        <color indexed="8"/>
        <rFont val="Helvetica Neue"/>
      </rPr>
      <t xml:space="preserve">
</t>
    </r>
    <r>
      <rPr>
        <sz val="10"/>
        <color indexed="8"/>
        <rFont val="Arial"/>
      </rPr>
      <t>06/1970: Possible move recently.</t>
    </r>
    <r>
      <rPr>
        <sz val="10"/>
        <color indexed="8"/>
        <rFont val="Helvetica Neue"/>
      </rPr>
      <t xml:space="preserve">
</t>
    </r>
    <r>
      <rPr>
        <sz val="10"/>
        <color indexed="8"/>
        <rFont val="Arial"/>
      </rPr>
      <t>1993: Site shaded and soon to move.</t>
    </r>
  </si>
  <si>
    <t>WINDORAH</t>
  </si>
  <si>
    <t>38076  2016-2021</t>
  </si>
  <si>
    <t>38076  2000-2021</t>
  </si>
  <si>
    <t>38024 1907-1931 rainfall</t>
  </si>
  <si>
    <t>38076 2000-2021 rainfall</t>
  </si>
  <si>
    <t>BUNDABERG</t>
  </si>
  <si>
    <t>39128  1959-2021</t>
  </si>
  <si>
    <t>39128  2000-2021</t>
  </si>
  <si>
    <t>39015 1907-1931 rainfall</t>
  </si>
  <si>
    <t>39128 2000-2021 rainfall</t>
  </si>
  <si>
    <r>
      <rPr>
        <sz val="10"/>
        <color indexed="8"/>
        <rFont val="Arial"/>
      </rPr>
      <t>Bundaberg 39128 and 39015</t>
    </r>
    <r>
      <rPr>
        <sz val="10"/>
        <color indexed="8"/>
        <rFont val="Helvetica Neue"/>
      </rPr>
      <t xml:space="preserve">
</t>
    </r>
    <r>
      <rPr>
        <sz val="10"/>
        <color indexed="8"/>
        <rFont val="Arial"/>
      </rPr>
      <t>12/1898: Stevenson Screen supplied.</t>
    </r>
    <r>
      <rPr>
        <sz val="10"/>
        <color indexed="8"/>
        <rFont val="Helvetica Neue"/>
      </rPr>
      <t xml:space="preserve">
</t>
    </r>
    <r>
      <rPr>
        <sz val="10"/>
        <color indexed="8"/>
        <rFont val="Arial"/>
      </rPr>
      <t>11/1910: First correspondence. Max entry problems.</t>
    </r>
    <r>
      <rPr>
        <sz val="10"/>
        <color indexed="8"/>
        <rFont val="Helvetica Neue"/>
      </rPr>
      <t xml:space="preserve">
</t>
    </r>
    <r>
      <rPr>
        <sz val="10"/>
        <color indexed="8"/>
        <rFont val="Arial"/>
      </rPr>
      <t>06/1913: New large screen.</t>
    </r>
    <r>
      <rPr>
        <sz val="10"/>
        <color indexed="8"/>
        <rFont val="Helvetica Neue"/>
      </rPr>
      <t xml:space="preserve">
</t>
    </r>
    <r>
      <rPr>
        <sz val="10"/>
        <color indexed="8"/>
        <rFont val="Arial"/>
      </rPr>
      <t>06/1933: New screen and small move.</t>
    </r>
    <r>
      <rPr>
        <sz val="10"/>
        <color indexed="8"/>
        <rFont val="Helvetica Neue"/>
      </rPr>
      <t xml:space="preserve">
</t>
    </r>
    <r>
      <rPr>
        <sz val="10"/>
        <color indexed="8"/>
        <rFont val="Arial"/>
      </rPr>
      <t>07/1953: Screen moved 50 yards due to building.</t>
    </r>
    <r>
      <rPr>
        <sz val="10"/>
        <color indexed="8"/>
        <rFont val="Helvetica Neue"/>
      </rPr>
      <t xml:space="preserve">
</t>
    </r>
    <r>
      <rPr>
        <sz val="10"/>
        <color indexed="8"/>
        <rFont val="Arial"/>
      </rPr>
      <t>06/1964: Site getting worse due to building.</t>
    </r>
    <r>
      <rPr>
        <sz val="10"/>
        <color indexed="8"/>
        <rFont val="Helvetica Neue"/>
      </rPr>
      <t xml:space="preserve">
</t>
    </r>
    <r>
      <rPr>
        <sz val="10"/>
        <color indexed="8"/>
        <rFont val="Arial"/>
      </rPr>
      <t>04/1984: Site is now bituminised, incinerator 3m away.</t>
    </r>
    <r>
      <rPr>
        <sz val="10"/>
        <color indexed="8"/>
        <rFont val="Helvetica Neue"/>
      </rPr>
      <t xml:space="preserve">
</t>
    </r>
    <r>
      <rPr>
        <sz val="10"/>
        <color indexed="8"/>
        <rFont val="Arial"/>
      </rPr>
      <t>07/1990: Move to airport for composite.</t>
    </r>
  </si>
  <si>
    <t>GAYNDAH</t>
  </si>
  <si>
    <t>39066  2003-2021</t>
  </si>
  <si>
    <t>39066  2000-2021</t>
  </si>
  <si>
    <t>39039 1907-1931 rainfall</t>
  </si>
  <si>
    <t>39066 2000-2021 rainfall</t>
  </si>
  <si>
    <r>
      <rPr>
        <sz val="10"/>
        <color indexed="8"/>
        <rFont val="Arial"/>
      </rPr>
      <t>Gayndah 39039</t>
    </r>
    <r>
      <rPr>
        <sz val="10"/>
        <color indexed="8"/>
        <rFont val="Helvetica Neue"/>
      </rPr>
      <t xml:space="preserve">
</t>
    </r>
    <r>
      <rPr>
        <sz val="10"/>
        <color indexed="8"/>
        <rFont val="Arial"/>
      </rPr>
      <t>07/1899: Stevenson Screen supplied.</t>
    </r>
    <r>
      <rPr>
        <sz val="10"/>
        <color indexed="8"/>
        <rFont val="Helvetica Neue"/>
      </rPr>
      <t xml:space="preserve">
</t>
    </r>
    <r>
      <rPr>
        <sz val="10"/>
        <color indexed="8"/>
        <rFont val="Arial"/>
      </rPr>
      <t>02/1911: First correspondence.</t>
    </r>
    <r>
      <rPr>
        <sz val="10"/>
        <color indexed="8"/>
        <rFont val="Helvetica Neue"/>
      </rPr>
      <t xml:space="preserve">
</t>
    </r>
    <r>
      <rPr>
        <sz val="10"/>
        <color indexed="8"/>
        <rFont val="Arial"/>
      </rPr>
      <t>06/1926: Maximum read carelessly.</t>
    </r>
    <r>
      <rPr>
        <sz val="10"/>
        <color indexed="8"/>
        <rFont val="Helvetica Neue"/>
      </rPr>
      <t xml:space="preserve">
</t>
    </r>
    <r>
      <rPr>
        <sz val="10"/>
        <color indexed="8"/>
        <rFont val="Arial"/>
      </rPr>
      <t>No new screen by 1931.</t>
    </r>
    <r>
      <rPr>
        <sz val="10"/>
        <color indexed="8"/>
        <rFont val="Helvetica Neue"/>
      </rPr>
      <t xml:space="preserve">
</t>
    </r>
    <r>
      <rPr>
        <sz val="10"/>
        <color indexed="8"/>
        <rFont val="Arial"/>
      </rPr>
      <t>02/1932: Screen facing southwest</t>
    </r>
    <r>
      <rPr>
        <sz val="10"/>
        <color indexed="8"/>
        <rFont val="Helvetica Neue"/>
      </rPr>
      <t xml:space="preserve">
</t>
    </r>
    <r>
      <rPr>
        <sz val="10"/>
        <color indexed="8"/>
        <rFont val="Arial"/>
      </rPr>
      <t>10/1945: New screen as top of old one would blow off. Screen was facing southeast.</t>
    </r>
    <r>
      <rPr>
        <sz val="10"/>
        <color indexed="8"/>
        <rFont val="Helvetica Neue"/>
      </rPr>
      <t xml:space="preserve">
</t>
    </r>
    <r>
      <rPr>
        <sz val="10"/>
        <color indexed="8"/>
        <rFont val="Arial"/>
      </rPr>
      <t>Problem of trees since 1917.</t>
    </r>
  </si>
  <si>
    <t>GLADSTONE</t>
  </si>
  <si>
    <t>39123  1957-2021</t>
  </si>
  <si>
    <t>39123  2000-2021</t>
  </si>
  <si>
    <t>39041 1909-1931 rainfall</t>
  </si>
  <si>
    <t>39123 2000-2021 rainfall</t>
  </si>
  <si>
    <r>
      <rPr>
        <sz val="10"/>
        <color indexed="8"/>
        <rFont val="Arial"/>
      </rPr>
      <t>Gladstone 39123 and 39041</t>
    </r>
    <r>
      <rPr>
        <sz val="10"/>
        <color indexed="8"/>
        <rFont val="Helvetica Neue"/>
      </rPr>
      <t xml:space="preserve">
</t>
    </r>
    <r>
      <rPr>
        <sz val="10"/>
        <color indexed="8"/>
        <rFont val="Arial"/>
      </rPr>
      <t>09/1926: First correspondence.</t>
    </r>
    <r>
      <rPr>
        <sz val="10"/>
        <color indexed="8"/>
        <rFont val="Helvetica Neue"/>
      </rPr>
      <t xml:space="preserve">
</t>
    </r>
    <r>
      <rPr>
        <sz val="10"/>
        <color indexed="8"/>
        <rFont val="Arial"/>
      </rPr>
      <t>10/1945: Site has deteriorated due to trees and buildings.</t>
    </r>
    <r>
      <rPr>
        <sz val="10"/>
        <color indexed="8"/>
        <rFont val="Helvetica Neue"/>
      </rPr>
      <t xml:space="preserve">
</t>
    </r>
    <r>
      <rPr>
        <sz val="10"/>
        <color indexed="8"/>
        <rFont val="Arial"/>
      </rPr>
      <t>01/1957: Move to MO for composite.</t>
    </r>
  </si>
  <si>
    <t>ROCKHAMPTON</t>
  </si>
  <si>
    <t>39083  1939-2021</t>
  </si>
  <si>
    <t>39083  2000-2021</t>
  </si>
  <si>
    <t>39082 1907-1931 rainfall</t>
  </si>
  <si>
    <t>39083 2000-2021 rainfall</t>
  </si>
  <si>
    <r>
      <rPr>
        <sz val="10"/>
        <color indexed="8"/>
        <rFont val="Arial"/>
      </rPr>
      <t>Rockhampton 39083 and 39082</t>
    </r>
    <r>
      <rPr>
        <sz val="10"/>
        <color indexed="8"/>
        <rFont val="Helvetica Neue"/>
      </rPr>
      <t xml:space="preserve">
</t>
    </r>
    <r>
      <rPr>
        <sz val="10"/>
        <color indexed="8"/>
        <rFont val="Arial"/>
      </rPr>
      <t>1886: Max and min are 'hung under a verandah having a wooden roof and against a</t>
    </r>
    <r>
      <rPr>
        <sz val="10"/>
        <color indexed="8"/>
        <rFont val="Helvetica Neue"/>
      </rPr>
      <t xml:space="preserve">
</t>
    </r>
    <r>
      <rPr>
        <sz val="10"/>
        <color indexed="8"/>
        <rFont val="Arial"/>
      </rPr>
      <t>brick wall facing northwest.' (Wragge, 1886).</t>
    </r>
    <r>
      <rPr>
        <sz val="10"/>
        <color indexed="8"/>
        <rFont val="Helvetica Neue"/>
      </rPr>
      <t xml:space="preserve">
</t>
    </r>
    <r>
      <rPr>
        <sz val="10"/>
        <color indexed="8"/>
        <rFont val="Arial"/>
      </rPr>
      <t>09/1908: First correspondence. Grass and weeds to be cleared.</t>
    </r>
    <r>
      <rPr>
        <sz val="10"/>
        <color indexed="8"/>
        <rFont val="Helvetica Neue"/>
      </rPr>
      <t xml:space="preserve">
</t>
    </r>
    <r>
      <rPr>
        <sz val="10"/>
        <color indexed="8"/>
        <rFont val="Arial"/>
      </rPr>
      <t>10/1927: Grass and weeds overgrown.</t>
    </r>
    <r>
      <rPr>
        <sz val="10"/>
        <color indexed="8"/>
        <rFont val="Helvetica Neue"/>
      </rPr>
      <t xml:space="preserve">
</t>
    </r>
    <r>
      <rPr>
        <sz val="10"/>
        <color indexed="8"/>
        <rFont val="Arial"/>
      </rPr>
      <t>01/1942: Move to airport for composite.</t>
    </r>
  </si>
  <si>
    <t>BRISBANE</t>
  </si>
  <si>
    <t>40842  1994-2021</t>
  </si>
  <si>
    <t>40842  2000-2021</t>
  </si>
  <si>
    <t>CSIR  1852-1931 rainfall</t>
  </si>
  <si>
    <t>40214 1887-1931 rainfall</t>
  </si>
  <si>
    <t>40842 2000-2021 rainfall</t>
  </si>
  <si>
    <r>
      <rPr>
        <sz val="10"/>
        <color indexed="8"/>
        <rFont val="Arial"/>
      </rPr>
      <t>Brisbane 40223 and 40214</t>
    </r>
    <r>
      <rPr>
        <sz val="10"/>
        <color indexed="8"/>
        <rFont val="Helvetica Neue"/>
      </rPr>
      <t xml:space="preserve">
</t>
    </r>
    <r>
      <rPr>
        <sz val="10"/>
        <color indexed="8"/>
        <rFont val="Arial"/>
      </rPr>
      <t>07/1896: Glaisher stand replaced by Stevenson Screen.</t>
    </r>
    <r>
      <rPr>
        <sz val="10"/>
        <color indexed="8"/>
        <rFont val="Helvetica Neue"/>
      </rPr>
      <t xml:space="preserve">
</t>
    </r>
    <r>
      <rPr>
        <sz val="10"/>
        <color indexed="8"/>
        <rFont val="Arial"/>
      </rPr>
      <t>07/1911: New screen.</t>
    </r>
    <r>
      <rPr>
        <sz val="10"/>
        <color indexed="8"/>
        <rFont val="Helvetica Neue"/>
      </rPr>
      <t xml:space="preserve">
</t>
    </r>
    <r>
      <rPr>
        <sz val="10"/>
        <color indexed="8"/>
        <rFont val="Arial"/>
      </rPr>
      <t>02/1915: New screen.</t>
    </r>
    <r>
      <rPr>
        <sz val="10"/>
        <color indexed="8"/>
        <rFont val="Helvetica Neue"/>
      </rPr>
      <t xml:space="preserve">
</t>
    </r>
    <r>
      <rPr>
        <sz val="10"/>
        <color indexed="8"/>
        <rFont val="Arial"/>
      </rPr>
      <t>01/1950: Move for composite data.</t>
    </r>
  </si>
  <si>
    <t>CAPE MORETON</t>
  </si>
  <si>
    <t>40043  1910-2021</t>
  </si>
  <si>
    <t>40043  2000-2021</t>
  </si>
  <si>
    <t>40043 1913-1931 rainfall</t>
  </si>
  <si>
    <t>40043 2000-2021 rainfall</t>
  </si>
  <si>
    <r>
      <rPr>
        <sz val="10"/>
        <color indexed="8"/>
        <rFont val="Arial"/>
      </rPr>
      <t>Cape Moreton 40043</t>
    </r>
    <r>
      <rPr>
        <sz val="10"/>
        <color indexed="8"/>
        <rFont val="Helvetica Neue"/>
      </rPr>
      <t xml:space="preserve">
</t>
    </r>
    <r>
      <rPr>
        <sz val="10"/>
        <color indexed="8"/>
        <rFont val="Arial"/>
      </rPr>
      <t>09/1908: First correspondence.</t>
    </r>
    <r>
      <rPr>
        <sz val="10"/>
        <color indexed="8"/>
        <rFont val="Helvetica Neue"/>
      </rPr>
      <t xml:space="preserve">
</t>
    </r>
    <r>
      <rPr>
        <sz val="10"/>
        <color indexed="8"/>
        <rFont val="Arial"/>
      </rPr>
      <t>01/1917: Min sometimes rises overnight because of lighthouse?</t>
    </r>
    <r>
      <rPr>
        <sz val="10"/>
        <color indexed="8"/>
        <rFont val="Helvetica Neue"/>
      </rPr>
      <t xml:space="preserve">
</t>
    </r>
    <r>
      <rPr>
        <sz val="10"/>
        <color indexed="8"/>
        <rFont val="Arial"/>
      </rPr>
      <t>04/1939: New screen replaces poor one.</t>
    </r>
    <r>
      <rPr>
        <sz val="10"/>
        <color indexed="8"/>
        <rFont val="Helvetica Neue"/>
      </rPr>
      <t xml:space="preserve">
</t>
    </r>
    <r>
      <rPr>
        <sz val="10"/>
        <color indexed="8"/>
        <rFont val="Arial"/>
      </rPr>
      <t>09/1987: Screen and site in excellent condition</t>
    </r>
  </si>
  <si>
    <t>GYMPIE</t>
  </si>
  <si>
    <t>40093  1908-2021</t>
  </si>
  <si>
    <t>40093  2000-2021</t>
  </si>
  <si>
    <t>40093 1907-1931 rainfall</t>
  </si>
  <si>
    <t>40093 2000-2021 rainfall</t>
  </si>
  <si>
    <r>
      <rPr>
        <sz val="10"/>
        <color indexed="8"/>
        <rFont val="Arial"/>
      </rPr>
      <t>Gympie 40093</t>
    </r>
    <r>
      <rPr>
        <sz val="10"/>
        <color indexed="8"/>
        <rFont val="Helvetica Neue"/>
      </rPr>
      <t xml:space="preserve">
</t>
    </r>
    <r>
      <rPr>
        <sz val="10"/>
        <color indexed="8"/>
        <rFont val="Arial"/>
      </rPr>
      <t>11/1898: Stevenson Screen supplied.</t>
    </r>
    <r>
      <rPr>
        <sz val="10"/>
        <color indexed="8"/>
        <rFont val="Helvetica Neue"/>
      </rPr>
      <t xml:space="preserve">
</t>
    </r>
    <r>
      <rPr>
        <sz val="10"/>
        <color indexed="8"/>
        <rFont val="Arial"/>
      </rPr>
      <t>11/1918: New screen.</t>
    </r>
    <r>
      <rPr>
        <sz val="10"/>
        <color indexed="8"/>
        <rFont val="Helvetica Neue"/>
      </rPr>
      <t xml:space="preserve">
</t>
    </r>
    <r>
      <rPr>
        <sz val="10"/>
        <color indexed="8"/>
        <rFont val="Arial"/>
      </rPr>
      <t>02/1923: First correspondence.</t>
    </r>
    <r>
      <rPr>
        <sz val="10"/>
        <color indexed="8"/>
        <rFont val="Helvetica Neue"/>
      </rPr>
      <t xml:space="preserve">
</t>
    </r>
    <r>
      <rPr>
        <sz val="10"/>
        <color indexed="8"/>
        <rFont val="Arial"/>
      </rPr>
      <t>11/1945: Screen facing southwest, yard cluttered and grass long. Move from Police yard to PO.</t>
    </r>
    <r>
      <rPr>
        <sz val="10"/>
        <color indexed="8"/>
        <rFont val="Helvetica Neue"/>
      </rPr>
      <t xml:space="preserve">
</t>
    </r>
    <r>
      <rPr>
        <sz val="10"/>
        <color indexed="8"/>
        <rFont val="Arial"/>
      </rPr>
      <t>1950s: Possible move to Police yard from PO.</t>
    </r>
    <r>
      <rPr>
        <sz val="10"/>
        <color indexed="8"/>
        <rFont val="Helvetica Neue"/>
      </rPr>
      <t xml:space="preserve">
</t>
    </r>
    <r>
      <rPr>
        <sz val="10"/>
        <color indexed="8"/>
        <rFont val="Arial"/>
      </rPr>
      <t>01/1963: Move to better exposure from Police to PO.</t>
    </r>
    <r>
      <rPr>
        <sz val="10"/>
        <color indexed="8"/>
        <rFont val="Helvetica Neue"/>
      </rPr>
      <t xml:space="preserve">
</t>
    </r>
    <r>
      <rPr>
        <sz val="10"/>
        <color indexed="8"/>
        <rFont val="Arial"/>
      </rPr>
      <t>11.1975: Move to new PO.</t>
    </r>
    <r>
      <rPr>
        <sz val="10"/>
        <color indexed="8"/>
        <rFont val="Helvetica Neue"/>
      </rPr>
      <t xml:space="preserve">
</t>
    </r>
    <r>
      <rPr>
        <sz val="10"/>
        <color indexed="8"/>
        <rFont val="Arial"/>
      </rPr>
      <t>02.1989: Move from PO to open forest.</t>
    </r>
  </si>
  <si>
    <t>IPSWICH</t>
  </si>
  <si>
    <t>40004  1941-2021</t>
  </si>
  <si>
    <t>40004  2000-2021</t>
  </si>
  <si>
    <t>40101 1913-1931 rainfall</t>
  </si>
  <si>
    <t>40004 2000-2021 rainfall</t>
  </si>
  <si>
    <r>
      <rPr>
        <sz val="10"/>
        <color indexed="8"/>
        <rFont val="Arial"/>
      </rPr>
      <t>Ipswich 40101</t>
    </r>
    <r>
      <rPr>
        <sz val="10"/>
        <color indexed="8"/>
        <rFont val="Helvetica Neue"/>
      </rPr>
      <t xml:space="preserve">
</t>
    </r>
    <r>
      <rPr>
        <sz val="10"/>
        <color indexed="8"/>
        <rFont val="Arial"/>
      </rPr>
      <t>05/1907: First correspondence.</t>
    </r>
    <r>
      <rPr>
        <sz val="10"/>
        <color indexed="8"/>
        <rFont val="Helvetica Neue"/>
      </rPr>
      <t xml:space="preserve">
</t>
    </r>
    <r>
      <rPr>
        <sz val="10"/>
        <color indexed="8"/>
        <rFont val="Arial"/>
      </rPr>
      <t>07/1925: Small move due to building.</t>
    </r>
    <r>
      <rPr>
        <sz val="10"/>
        <color indexed="8"/>
        <rFont val="Helvetica Neue"/>
      </rPr>
      <t xml:space="preserve">
</t>
    </r>
    <r>
      <rPr>
        <sz val="10"/>
        <color indexed="8"/>
        <rFont val="Arial"/>
      </rPr>
      <t>02/1969: Site has deteriorated due to building.</t>
    </r>
    <r>
      <rPr>
        <sz val="10"/>
        <color indexed="8"/>
        <rFont val="Helvetica Neue"/>
      </rPr>
      <t xml:space="preserve">
</t>
    </r>
    <r>
      <rPr>
        <sz val="10"/>
        <color indexed="8"/>
        <rFont val="Arial"/>
      </rPr>
      <t>06/1975: Move to more open site 1km away.</t>
    </r>
  </si>
  <si>
    <t>40126  1908-2021</t>
  </si>
  <si>
    <t>40126  2000-2021</t>
  </si>
  <si>
    <t>40126 1910-1931 rainfall</t>
  </si>
  <si>
    <t>40126 2000-2021 rainfall</t>
  </si>
  <si>
    <r>
      <rPr>
        <sz val="9"/>
        <color indexed="8"/>
        <rFont val="Arial"/>
      </rPr>
      <t>Maryborough 40126</t>
    </r>
    <r>
      <rPr>
        <sz val="9"/>
        <color indexed="8"/>
        <rFont val="Helvetica Neue"/>
      </rPr>
      <t xml:space="preserve">
</t>
    </r>
    <r>
      <rPr>
        <sz val="9"/>
        <color indexed="8"/>
        <rFont val="Arial"/>
      </rPr>
      <t>10/1898: Stevenson Screen supplied.</t>
    </r>
    <r>
      <rPr>
        <sz val="9"/>
        <color indexed="8"/>
        <rFont val="Helvetica Neue"/>
      </rPr>
      <t xml:space="preserve">
</t>
    </r>
    <r>
      <rPr>
        <sz val="9"/>
        <color indexed="8"/>
        <rFont val="Arial"/>
      </rPr>
      <t>04/1916: First correspondence.</t>
    </r>
    <r>
      <rPr>
        <sz val="9"/>
        <color indexed="8"/>
        <rFont val="Helvetica Neue"/>
      </rPr>
      <t xml:space="preserve">
</t>
    </r>
    <r>
      <rPr>
        <sz val="9"/>
        <color indexed="8"/>
        <rFont val="Arial"/>
      </rPr>
      <t>02/1917: Max and min entry problems as thermometers set before being read.</t>
    </r>
    <r>
      <rPr>
        <sz val="9"/>
        <color indexed="8"/>
        <rFont val="Helvetica Neue"/>
      </rPr>
      <t xml:space="preserve">
</t>
    </r>
    <r>
      <rPr>
        <sz val="9"/>
        <color indexed="8"/>
        <rFont val="Arial"/>
      </rPr>
      <t>08/1924: Possible move.</t>
    </r>
    <r>
      <rPr>
        <sz val="9"/>
        <color indexed="8"/>
        <rFont val="Helvetica Neue"/>
      </rPr>
      <t xml:space="preserve">
</t>
    </r>
    <r>
      <rPr>
        <sz val="9"/>
        <color indexed="8"/>
        <rFont val="Arial"/>
      </rPr>
      <t>11/1940: Site moved from gardens to PO. Exposure poor.</t>
    </r>
    <r>
      <rPr>
        <sz val="9"/>
        <color indexed="8"/>
        <rFont val="Helvetica Neue"/>
      </rPr>
      <t xml:space="preserve">
</t>
    </r>
    <r>
      <rPr>
        <sz val="9"/>
        <color indexed="8"/>
        <rFont val="Arial"/>
      </rPr>
      <t>09/1943 : New screen to replace poor one.</t>
    </r>
    <r>
      <rPr>
        <sz val="9"/>
        <color indexed="8"/>
        <rFont val="Helvetica Neue"/>
      </rPr>
      <t xml:space="preserve">
</t>
    </r>
    <r>
      <rPr>
        <sz val="9"/>
        <color indexed="8"/>
        <rFont val="Arial"/>
      </rPr>
      <t>11/1945: Screen facing southwest.</t>
    </r>
    <r>
      <rPr>
        <sz val="9"/>
        <color indexed="8"/>
        <rFont val="Helvetica Neue"/>
      </rPr>
      <t xml:space="preserve">
</t>
    </r>
    <r>
      <rPr>
        <sz val="9"/>
        <color indexed="8"/>
        <rFont val="Arial"/>
      </rPr>
      <t>07/1957: Site moved 0.5 mile to open exposure, due to building.</t>
    </r>
    <r>
      <rPr>
        <sz val="9"/>
        <color indexed="8"/>
        <rFont val="Helvetica Neue"/>
      </rPr>
      <t xml:space="preserve">
</t>
    </r>
    <r>
      <rPr>
        <sz val="9"/>
        <color indexed="8"/>
        <rFont val="Arial"/>
      </rPr>
      <t>06/1964: Grass is long below screen.</t>
    </r>
    <r>
      <rPr>
        <sz val="9"/>
        <color indexed="8"/>
        <rFont val="Helvetica Neue"/>
      </rPr>
      <t xml:space="preserve">
</t>
    </r>
    <r>
      <rPr>
        <sz val="9"/>
        <color indexed="8"/>
        <rFont val="Arial"/>
      </rPr>
      <t>04/1972: Site moved to new PO 2 miles away.</t>
    </r>
    <r>
      <rPr>
        <sz val="9"/>
        <color indexed="8"/>
        <rFont val="Helvetica Neue"/>
      </rPr>
      <t xml:space="preserve">
</t>
    </r>
    <r>
      <rPr>
        <sz val="9"/>
        <color indexed="8"/>
        <rFont val="Arial"/>
      </rPr>
      <t>02/1991: Site moved to airport 4 km away.</t>
    </r>
  </si>
  <si>
    <t>DALBY</t>
  </si>
  <si>
    <t>41522  1992-2021</t>
  </si>
  <si>
    <t>41522  2000-2021</t>
  </si>
  <si>
    <t>41023 1907-1931 rainfall</t>
  </si>
  <si>
    <t>41522 2000-2021 rainfall</t>
  </si>
  <si>
    <r>
      <rPr>
        <sz val="10"/>
        <color indexed="8"/>
        <rFont val="Arial"/>
      </rPr>
      <t>Dalby 41522 and 41023</t>
    </r>
    <r>
      <rPr>
        <sz val="10"/>
        <color indexed="8"/>
        <rFont val="Helvetica Neue"/>
      </rPr>
      <t xml:space="preserve">
</t>
    </r>
    <r>
      <rPr>
        <sz val="10"/>
        <color indexed="8"/>
        <rFont val="Arial"/>
      </rPr>
      <t>07/1891: Stevenson Screen supplied.</t>
    </r>
    <r>
      <rPr>
        <sz val="10"/>
        <color indexed="8"/>
        <rFont val="Helvetica Neue"/>
      </rPr>
      <t xml:space="preserve">
</t>
    </r>
    <r>
      <rPr>
        <sz val="10"/>
        <color indexed="8"/>
        <rFont val="Arial"/>
      </rPr>
      <t>08/1910: New screen.</t>
    </r>
    <r>
      <rPr>
        <sz val="10"/>
        <color indexed="8"/>
        <rFont val="Helvetica Neue"/>
      </rPr>
      <t xml:space="preserve">
</t>
    </r>
    <r>
      <rPr>
        <sz val="10"/>
        <color indexed="8"/>
        <rFont val="Arial"/>
      </rPr>
      <t>01/1914: First correspondence.</t>
    </r>
    <r>
      <rPr>
        <sz val="10"/>
        <color indexed="8"/>
        <rFont val="Helvetica Neue"/>
      </rPr>
      <t xml:space="preserve">
</t>
    </r>
    <r>
      <rPr>
        <sz val="10"/>
        <color indexed="8"/>
        <rFont val="Arial"/>
      </rPr>
      <t>02/1927: New screen.</t>
    </r>
    <r>
      <rPr>
        <sz val="10"/>
        <color indexed="8"/>
        <rFont val="Helvetica Neue"/>
      </rPr>
      <t xml:space="preserve">
</t>
    </r>
    <r>
      <rPr>
        <sz val="10"/>
        <color indexed="8"/>
        <rFont val="Arial"/>
      </rPr>
      <t>09/1927: Incinerator nearby to be moved away from screen.</t>
    </r>
    <r>
      <rPr>
        <sz val="10"/>
        <color indexed="8"/>
        <rFont val="Helvetica Neue"/>
      </rPr>
      <t xml:space="preserve">
</t>
    </r>
    <r>
      <rPr>
        <sz val="10"/>
        <color indexed="8"/>
        <rFont val="Arial"/>
      </rPr>
      <t>09/1951: Screen poor with door falling open. Site has been built up.</t>
    </r>
    <r>
      <rPr>
        <sz val="10"/>
        <color indexed="8"/>
        <rFont val="Helvetica Neue"/>
      </rPr>
      <t xml:space="preserve">
</t>
    </r>
    <r>
      <rPr>
        <sz val="10"/>
        <color indexed="8"/>
        <rFont val="Arial"/>
      </rPr>
      <t>06/1954: Site move to new PO with better exposure.</t>
    </r>
    <r>
      <rPr>
        <sz val="10"/>
        <color indexed="8"/>
        <rFont val="Helvetica Neue"/>
      </rPr>
      <t xml:space="preserve">
</t>
    </r>
    <r>
      <rPr>
        <sz val="10"/>
        <color indexed="8"/>
        <rFont val="Arial"/>
      </rPr>
      <t>05/1977: Site is now hemmed in by buildings and trees.</t>
    </r>
    <r>
      <rPr>
        <sz val="10"/>
        <color indexed="8"/>
        <rFont val="Helvetica Neue"/>
      </rPr>
      <t xml:space="preserve">
</t>
    </r>
    <r>
      <rPr>
        <sz val="10"/>
        <color indexed="8"/>
        <rFont val="Arial"/>
      </rPr>
      <t>01/1981: Screen moved 100 feet due to building.</t>
    </r>
    <r>
      <rPr>
        <sz val="10"/>
        <color indexed="8"/>
        <rFont val="Helvetica Neue"/>
      </rPr>
      <t xml:space="preserve">
</t>
    </r>
    <r>
      <rPr>
        <sz val="10"/>
        <color indexed="8"/>
        <rFont val="Arial"/>
      </rPr>
      <t>03/1987: Screen moved 20 m north.</t>
    </r>
    <r>
      <rPr>
        <sz val="10"/>
        <color indexed="8"/>
        <rFont val="Helvetica Neue"/>
      </rPr>
      <t xml:space="preserve">
</t>
    </r>
    <r>
      <rPr>
        <sz val="10"/>
        <color indexed="8"/>
        <rFont val="Arial"/>
      </rPr>
      <t>01/1992: Move to composite site.</t>
    </r>
  </si>
  <si>
    <t>GOONDIWINDI</t>
  </si>
  <si>
    <t>41521  1991-2015</t>
  </si>
  <si>
    <t>41521  2000-2015</t>
  </si>
  <si>
    <t>41038 1907-1931 rainfall</t>
  </si>
  <si>
    <t>41521 2000-2021 rainfall</t>
  </si>
  <si>
    <r>
      <rPr>
        <sz val="10"/>
        <color indexed="8"/>
        <rFont val="Arial"/>
      </rPr>
      <t>Goondiwindi 41521 and 41038</t>
    </r>
    <r>
      <rPr>
        <sz val="10"/>
        <color indexed="8"/>
        <rFont val="Helvetica Neue"/>
      </rPr>
      <t xml:space="preserve">
</t>
    </r>
    <r>
      <rPr>
        <sz val="10"/>
        <color indexed="8"/>
        <rFont val="Arial"/>
      </rPr>
      <t>01/1899: Stevenson Screen supplied.</t>
    </r>
    <r>
      <rPr>
        <sz val="10"/>
        <color indexed="8"/>
        <rFont val="Helvetica Neue"/>
      </rPr>
      <t xml:space="preserve">
</t>
    </r>
    <r>
      <rPr>
        <sz val="10"/>
        <color indexed="8"/>
        <rFont val="Arial"/>
      </rPr>
      <t>06/1908: First correspondence. New minimum replaces bubbled one.</t>
    </r>
    <r>
      <rPr>
        <sz val="10"/>
        <color indexed="8"/>
        <rFont val="Helvetica Neue"/>
      </rPr>
      <t xml:space="preserve">
</t>
    </r>
    <r>
      <rPr>
        <sz val="10"/>
        <color indexed="8"/>
        <rFont val="Arial"/>
      </rPr>
      <t>08/1928: New large screen replaces very poor one. Small move of 4 feet.</t>
    </r>
    <r>
      <rPr>
        <sz val="10"/>
        <color indexed="8"/>
        <rFont val="Helvetica Neue"/>
      </rPr>
      <t xml:space="preserve">
</t>
    </r>
    <r>
      <rPr>
        <sz val="10"/>
        <color indexed="8"/>
        <rFont val="Arial"/>
      </rPr>
      <t>10/1962: Screen to be raised as was 6 inches too low.</t>
    </r>
    <r>
      <rPr>
        <sz val="10"/>
        <color indexed="8"/>
        <rFont val="Helvetica Neue"/>
      </rPr>
      <t xml:space="preserve">
</t>
    </r>
    <r>
      <rPr>
        <sz val="10"/>
        <color indexed="8"/>
        <rFont val="Arial"/>
      </rPr>
      <t>04/1965: Observer is short so instructed to stand on box to avoid parallax error.</t>
    </r>
    <r>
      <rPr>
        <sz val="10"/>
        <color indexed="8"/>
        <rFont val="Helvetica Neue"/>
      </rPr>
      <t xml:space="preserve">
</t>
    </r>
    <r>
      <rPr>
        <sz val="10"/>
        <color indexed="8"/>
        <rFont val="Arial"/>
      </rPr>
      <t>02/1980: Site has deteriorated due to cars and buildings since 1960s.</t>
    </r>
    <r>
      <rPr>
        <sz val="10"/>
        <color indexed="8"/>
        <rFont val="Helvetica Neue"/>
      </rPr>
      <t xml:space="preserve">
</t>
    </r>
    <r>
      <rPr>
        <sz val="10"/>
        <color indexed="8"/>
        <rFont val="Arial"/>
      </rPr>
      <t>01/1991: Move to composite site.</t>
    </r>
  </si>
  <si>
    <t>STANTHORPE</t>
  </si>
  <si>
    <t>CSIR  1897-1931 average max</t>
  </si>
  <si>
    <t>41095  1938-2021</t>
  </si>
  <si>
    <t>41095  2000-2021</t>
  </si>
  <si>
    <t>CSIR  1897-1931 average min</t>
  </si>
  <si>
    <t>41095 1897-1931 rainfall</t>
  </si>
  <si>
    <t>41095 2000-2021 rainfall</t>
  </si>
  <si>
    <t>TOOWOOMBA</t>
  </si>
  <si>
    <t>41529  1996-2021</t>
  </si>
  <si>
    <t>41529  2000-2021</t>
  </si>
  <si>
    <t>41103 1906-1931 rainfall</t>
  </si>
  <si>
    <t>41529 2000-2021 rainfall</t>
  </si>
  <si>
    <t>WARWICK</t>
  </si>
  <si>
    <t>41525  1994-2021</t>
  </si>
  <si>
    <t>41525  2000-2021</t>
  </si>
  <si>
    <t>41111 1906-1931 rainfall</t>
  </si>
  <si>
    <t>41525 2000-2021 rainfall</t>
  </si>
  <si>
    <t>MILES</t>
  </si>
  <si>
    <t>42112  1997-2021</t>
  </si>
  <si>
    <t>42112  2000-2021</t>
  </si>
  <si>
    <t>42023 1909-1931 rainfall</t>
  </si>
  <si>
    <t>42112 2000-2021 rainfall</t>
  </si>
  <si>
    <r>
      <rPr>
        <sz val="10"/>
        <color indexed="8"/>
        <rFont val="Arial"/>
      </rPr>
      <t>Miles 42023</t>
    </r>
    <r>
      <rPr>
        <sz val="10"/>
        <color indexed="8"/>
        <rFont val="Helvetica Neue"/>
      </rPr>
      <t xml:space="preserve">
</t>
    </r>
    <r>
      <rPr>
        <sz val="10"/>
        <color indexed="8"/>
        <rFont val="Arial"/>
      </rPr>
      <t>05/1894: Stevenson Screen.</t>
    </r>
    <r>
      <rPr>
        <sz val="10"/>
        <color indexed="8"/>
        <rFont val="Helvetica Neue"/>
      </rPr>
      <t xml:space="preserve">
</t>
    </r>
    <r>
      <rPr>
        <sz val="10"/>
        <color indexed="8"/>
        <rFont val="Arial"/>
      </rPr>
      <t>06/1915: First correspondence. Entry problems.</t>
    </r>
    <r>
      <rPr>
        <sz val="10"/>
        <color indexed="8"/>
        <rFont val="Helvetica Neue"/>
      </rPr>
      <t xml:space="preserve">
</t>
    </r>
    <r>
      <rPr>
        <sz val="10"/>
        <color indexed="8"/>
        <rFont val="Arial"/>
      </rPr>
      <t>09/1929: New screen replaces one with many loose louvres that allowed sun to enter</t>
    </r>
    <r>
      <rPr>
        <sz val="10"/>
        <color indexed="8"/>
        <rFont val="Helvetica Neue"/>
      </rPr>
      <t xml:space="preserve">
</t>
    </r>
    <r>
      <rPr>
        <sz val="10"/>
        <color indexed="8"/>
        <rFont val="Arial"/>
      </rPr>
      <t>screen.</t>
    </r>
    <r>
      <rPr>
        <sz val="10"/>
        <color indexed="8"/>
        <rFont val="Helvetica Neue"/>
      </rPr>
      <t xml:space="preserve">
</t>
    </r>
    <r>
      <rPr>
        <sz val="10"/>
        <color indexed="8"/>
        <rFont val="Arial"/>
      </rPr>
      <t>10/1941: Screen fixed and raised as had iron braces around body and was 1 foot too low.</t>
    </r>
    <r>
      <rPr>
        <sz val="10"/>
        <color indexed="8"/>
        <rFont val="Helvetica Neue"/>
      </rPr>
      <t xml:space="preserve">
</t>
    </r>
    <r>
      <rPr>
        <sz val="10"/>
        <color indexed="8"/>
        <rFont val="Arial"/>
      </rPr>
      <t>08/1990: Vegetation to be removed. New screen.</t>
    </r>
  </si>
  <si>
    <t>MITCHELL</t>
  </si>
  <si>
    <t>43020  1907-2021</t>
  </si>
  <si>
    <t>43020  2000-2021</t>
  </si>
  <si>
    <t>43020 1907-1931 rainfall</t>
  </si>
  <si>
    <t>43020 2000-2021 rainfall</t>
  </si>
  <si>
    <r>
      <rPr>
        <sz val="10"/>
        <color indexed="8"/>
        <rFont val="Arial"/>
      </rPr>
      <t>Mitchell 43020</t>
    </r>
    <r>
      <rPr>
        <sz val="10"/>
        <color indexed="8"/>
        <rFont val="Helvetica Neue"/>
      </rPr>
      <t xml:space="preserve">
</t>
    </r>
    <r>
      <rPr>
        <sz val="10"/>
        <color indexed="8"/>
        <rFont val="Arial"/>
      </rPr>
      <t>03/1890: Stevenson Screen supplied.</t>
    </r>
    <r>
      <rPr>
        <sz val="10"/>
        <color indexed="8"/>
        <rFont val="Helvetica Neue"/>
      </rPr>
      <t xml:space="preserve">
</t>
    </r>
    <r>
      <rPr>
        <sz val="10"/>
        <color indexed="8"/>
        <rFont val="Arial"/>
      </rPr>
      <t>12/1908: First correspondence. Possible move.</t>
    </r>
    <r>
      <rPr>
        <sz val="10"/>
        <color indexed="8"/>
        <rFont val="Helvetica Neue"/>
      </rPr>
      <t xml:space="preserve">
</t>
    </r>
    <r>
      <rPr>
        <sz val="10"/>
        <color indexed="8"/>
        <rFont val="Arial"/>
      </rPr>
      <t>03/1917: New large screen.</t>
    </r>
    <r>
      <rPr>
        <sz val="10"/>
        <color indexed="8"/>
        <rFont val="Helvetica Neue"/>
      </rPr>
      <t xml:space="preserve">
</t>
    </r>
    <r>
      <rPr>
        <sz val="10"/>
        <color indexed="8"/>
        <rFont val="Arial"/>
      </rPr>
      <t>08/1921: Possible move as new PO built.</t>
    </r>
    <r>
      <rPr>
        <sz val="10"/>
        <color indexed="8"/>
        <rFont val="Helvetica Neue"/>
      </rPr>
      <t xml:space="preserve">
</t>
    </r>
    <r>
      <rPr>
        <sz val="10"/>
        <color indexed="8"/>
        <rFont val="Arial"/>
      </rPr>
      <t>06/1948: Screen has been too high last decade. Possible move.</t>
    </r>
    <r>
      <rPr>
        <sz val="10"/>
        <color indexed="8"/>
        <rFont val="Helvetica Neue"/>
      </rPr>
      <t xml:space="preserve">
</t>
    </r>
    <r>
      <rPr>
        <sz val="10"/>
        <color indexed="8"/>
        <rFont val="Arial"/>
      </rPr>
      <t>07/1960: Screen moved 6 yards due to tree growth.</t>
    </r>
  </si>
  <si>
    <t>ROMA</t>
  </si>
  <si>
    <t>43091  1992-2021</t>
  </si>
  <si>
    <t>43091  2000-2021</t>
  </si>
  <si>
    <t>43030 1903-1931 rainfall</t>
  </si>
  <si>
    <t>43091 2000-2021 rainfall</t>
  </si>
  <si>
    <r>
      <rPr>
        <sz val="9"/>
        <color indexed="8"/>
        <rFont val="Arial"/>
      </rPr>
      <t>Roma 43091 and 43030</t>
    </r>
    <r>
      <rPr>
        <sz val="9"/>
        <color indexed="8"/>
        <rFont val="Helvetica Neue"/>
      </rPr>
      <t xml:space="preserve">
</t>
    </r>
    <r>
      <rPr>
        <sz val="9"/>
        <color indexed="8"/>
        <rFont val="Arial"/>
      </rPr>
      <t>10/1897: Stevenson Screen supplied.</t>
    </r>
    <r>
      <rPr>
        <sz val="9"/>
        <color indexed="8"/>
        <rFont val="Helvetica Neue"/>
      </rPr>
      <t xml:space="preserve">
</t>
    </r>
    <r>
      <rPr>
        <sz val="9"/>
        <color indexed="8"/>
        <rFont val="Arial"/>
      </rPr>
      <t>02/1908: First correspondence.</t>
    </r>
    <r>
      <rPr>
        <sz val="9"/>
        <color indexed="8"/>
        <rFont val="Helvetica Neue"/>
      </rPr>
      <t xml:space="preserve">
</t>
    </r>
    <r>
      <rPr>
        <sz val="9"/>
        <color indexed="8"/>
        <rFont val="Arial"/>
      </rPr>
      <t>12/1908: Screen moved due to building.</t>
    </r>
    <r>
      <rPr>
        <sz val="9"/>
        <color indexed="8"/>
        <rFont val="Helvetica Neue"/>
      </rPr>
      <t xml:space="preserve">
</t>
    </r>
    <r>
      <rPr>
        <sz val="9"/>
        <color indexed="8"/>
        <rFont val="Arial"/>
      </rPr>
      <t>11/1912: New large screen.</t>
    </r>
    <r>
      <rPr>
        <sz val="9"/>
        <color indexed="8"/>
        <rFont val="Helvetica Neue"/>
      </rPr>
      <t xml:space="preserve">
</t>
    </r>
    <r>
      <rPr>
        <sz val="9"/>
        <color indexed="8"/>
        <rFont val="Arial"/>
      </rPr>
      <t>10/1916: Poor observations during the 1910s.</t>
    </r>
    <r>
      <rPr>
        <sz val="9"/>
        <color indexed="8"/>
        <rFont val="Helvetica Neue"/>
      </rPr>
      <t xml:space="preserve">
</t>
    </r>
    <r>
      <rPr>
        <sz val="9"/>
        <color indexed="8"/>
        <rFont val="Arial"/>
      </rPr>
      <t>11/1929: Screen moved 50 feet due to new shed and incinerator.</t>
    </r>
    <r>
      <rPr>
        <sz val="9"/>
        <color indexed="8"/>
        <rFont val="Helvetica Neue"/>
      </rPr>
      <t xml:space="preserve">
</t>
    </r>
    <r>
      <rPr>
        <sz val="9"/>
        <color indexed="8"/>
        <rFont val="Arial"/>
      </rPr>
      <t>10/1941: Screen needs to be repaired.</t>
    </r>
    <r>
      <rPr>
        <sz val="9"/>
        <color indexed="8"/>
        <rFont val="Helvetica Neue"/>
      </rPr>
      <t xml:space="preserve">
</t>
    </r>
    <r>
      <rPr>
        <sz val="9"/>
        <color indexed="8"/>
        <rFont val="Arial"/>
      </rPr>
      <t>10/1962: Site has deteriorated due to bitumen and buildings.</t>
    </r>
    <r>
      <rPr>
        <sz val="9"/>
        <color indexed="8"/>
        <rFont val="Helvetica Neue"/>
      </rPr>
      <t xml:space="preserve">
</t>
    </r>
    <r>
      <rPr>
        <sz val="9"/>
        <color indexed="8"/>
        <rFont val="Arial"/>
      </rPr>
      <t>01/1971: Temporary site during building.</t>
    </r>
    <r>
      <rPr>
        <sz val="9"/>
        <color indexed="8"/>
        <rFont val="Helvetica Neue"/>
      </rPr>
      <t xml:space="preserve">
</t>
    </r>
    <r>
      <rPr>
        <sz val="9"/>
        <color indexed="8"/>
        <rFont val="Arial"/>
      </rPr>
      <t>09/1972: Move to new PO.</t>
    </r>
    <r>
      <rPr>
        <sz val="9"/>
        <color indexed="8"/>
        <rFont val="Helvetica Neue"/>
      </rPr>
      <t xml:space="preserve">
</t>
    </r>
    <r>
      <rPr>
        <sz val="9"/>
        <color indexed="8"/>
        <rFont val="Arial"/>
      </rPr>
      <t>09/1983: Site moved 50 m south to better site.</t>
    </r>
    <r>
      <rPr>
        <sz val="9"/>
        <color indexed="8"/>
        <rFont val="Helvetica Neue"/>
      </rPr>
      <t xml:space="preserve">
</t>
    </r>
    <r>
      <rPr>
        <sz val="9"/>
        <color indexed="8"/>
        <rFont val="Arial"/>
      </rPr>
      <t>01/1992: Move to composite site.</t>
    </r>
  </si>
  <si>
    <t>ST GEORGE</t>
  </si>
  <si>
    <t>43109  1997-2021</t>
  </si>
  <si>
    <t>43109  2000-2021</t>
  </si>
  <si>
    <t>43034 1917-1931 rainfall</t>
  </si>
  <si>
    <t>43109 2000-2021 rainfall</t>
  </si>
  <si>
    <t>SURAT</t>
  </si>
  <si>
    <t>43035  1938-2021</t>
  </si>
  <si>
    <t>43035  2000-2021</t>
  </si>
  <si>
    <t>43035 1908-1931 rainfall</t>
  </si>
  <si>
    <t>43035 2000-2021 rainfall</t>
  </si>
  <si>
    <t>BOLLON</t>
  </si>
  <si>
    <t>44010  1907-2021</t>
  </si>
  <si>
    <t>44010  2000-2021</t>
  </si>
  <si>
    <t>44010 1912-1931 rainfall</t>
  </si>
  <si>
    <t>44010 2000-2021 rainfall</t>
  </si>
  <si>
    <r>
      <rPr>
        <sz val="10"/>
        <color indexed="8"/>
        <rFont val="Arial"/>
      </rPr>
      <t>Bollon 44010</t>
    </r>
    <r>
      <rPr>
        <sz val="10"/>
        <color indexed="8"/>
        <rFont val="Helvetica Neue"/>
      </rPr>
      <t xml:space="preserve">
</t>
    </r>
    <r>
      <rPr>
        <sz val="10"/>
        <color indexed="8"/>
        <rFont val="Arial"/>
      </rPr>
      <t>05/1899: Stevenson Screen supplied.</t>
    </r>
    <r>
      <rPr>
        <sz val="10"/>
        <color indexed="8"/>
        <rFont val="Helvetica Neue"/>
      </rPr>
      <t xml:space="preserve">
</t>
    </r>
    <r>
      <rPr>
        <sz val="10"/>
        <color indexed="8"/>
        <rFont val="Arial"/>
      </rPr>
      <t>05/1923: New large screen.</t>
    </r>
    <r>
      <rPr>
        <sz val="10"/>
        <color indexed="8"/>
        <rFont val="Helvetica Neue"/>
      </rPr>
      <t xml:space="preserve">
</t>
    </r>
    <r>
      <rPr>
        <sz val="10"/>
        <color indexed="8"/>
        <rFont val="Arial"/>
      </rPr>
      <t>07/1925: First correspondence.</t>
    </r>
    <r>
      <rPr>
        <sz val="10"/>
        <color indexed="8"/>
        <rFont val="Helvetica Neue"/>
      </rPr>
      <t xml:space="preserve">
</t>
    </r>
    <r>
      <rPr>
        <sz val="10"/>
        <color indexed="8"/>
        <rFont val="Arial"/>
      </rPr>
      <t>05/1948: Screen roof cracked badly, to be repaired. Toilet close to screen.</t>
    </r>
    <r>
      <rPr>
        <sz val="10"/>
        <color indexed="8"/>
        <rFont val="Helvetica Neue"/>
      </rPr>
      <t xml:space="preserve">
</t>
    </r>
    <r>
      <rPr>
        <sz val="10"/>
        <color indexed="8"/>
        <rFont val="Arial"/>
      </rPr>
      <t>08/1968: Toilet gone but yard slightly cluttered.</t>
    </r>
    <r>
      <rPr>
        <sz val="10"/>
        <color indexed="8"/>
        <rFont val="Helvetica Neue"/>
      </rPr>
      <t xml:space="preserve">
</t>
    </r>
    <r>
      <rPr>
        <sz val="10"/>
        <color indexed="8"/>
        <rFont val="Arial"/>
      </rPr>
      <t>05/1994: New screen, move 5 m south out of shade.</t>
    </r>
  </si>
  <si>
    <t>CHARLEVILLE</t>
  </si>
  <si>
    <t>44021  1942-2021</t>
  </si>
  <si>
    <t>44021  2000-2021</t>
  </si>
  <si>
    <t>44022 1907-1931 rainfall</t>
  </si>
  <si>
    <t>44021 2000-2021 rainfall</t>
  </si>
  <si>
    <r>
      <rPr>
        <sz val="10"/>
        <color indexed="8"/>
        <rFont val="Arial"/>
      </rPr>
      <t>Charleville 44021 and 44022</t>
    </r>
    <r>
      <rPr>
        <sz val="10"/>
        <color indexed="8"/>
        <rFont val="Helvetica Neue"/>
      </rPr>
      <t xml:space="preserve">
</t>
    </r>
    <r>
      <rPr>
        <sz val="10"/>
        <color indexed="8"/>
        <rFont val="Arial"/>
      </rPr>
      <t>01/1910: First correspondence. Goats feed under screen at times.</t>
    </r>
    <r>
      <rPr>
        <sz val="10"/>
        <color indexed="8"/>
        <rFont val="Helvetica Neue"/>
      </rPr>
      <t xml:space="preserve">
</t>
    </r>
    <r>
      <rPr>
        <sz val="10"/>
        <color indexed="8"/>
        <rFont val="Arial"/>
      </rPr>
      <t>09/1914: Move from school to poorer site at PO.</t>
    </r>
    <r>
      <rPr>
        <sz val="10"/>
        <color indexed="8"/>
        <rFont val="Helvetica Neue"/>
      </rPr>
      <t xml:space="preserve">
</t>
    </r>
    <r>
      <rPr>
        <sz val="10"/>
        <color indexed="8"/>
        <rFont val="Arial"/>
      </rPr>
      <t>10/1941: Screen too high and faces southwest. Both fixed.</t>
    </r>
    <r>
      <rPr>
        <sz val="10"/>
        <color indexed="8"/>
        <rFont val="Helvetica Neue"/>
      </rPr>
      <t xml:space="preserve">
</t>
    </r>
    <r>
      <rPr>
        <sz val="10"/>
        <color indexed="8"/>
        <rFont val="Arial"/>
      </rPr>
      <t>01/1943: Move to aerodrome for composite.</t>
    </r>
    <r>
      <rPr>
        <sz val="10"/>
        <color indexed="8"/>
        <rFont val="Helvetica Neue"/>
      </rPr>
      <t xml:space="preserve">
</t>
    </r>
    <r>
      <rPr>
        <sz val="10"/>
        <color indexed="8"/>
        <rFont val="Arial"/>
      </rPr>
      <t>04/1961: Recent move at aerodrome.</t>
    </r>
  </si>
  <si>
    <t>CUNNAMULLA</t>
  </si>
  <si>
    <t>44026  1907-2021</t>
  </si>
  <si>
    <t>44026  2000-2021</t>
  </si>
  <si>
    <t>44026 1907-1931 rainfall</t>
  </si>
  <si>
    <t>44026 2000-2021 rainfall</t>
  </si>
  <si>
    <r>
      <rPr>
        <sz val="10"/>
        <color indexed="8"/>
        <rFont val="Arial"/>
      </rPr>
      <t>Cunnamulla 44026</t>
    </r>
    <r>
      <rPr>
        <sz val="10"/>
        <color indexed="8"/>
        <rFont val="Helvetica Neue"/>
      </rPr>
      <t xml:space="preserve">
</t>
    </r>
    <r>
      <rPr>
        <sz val="10"/>
        <color indexed="8"/>
        <rFont val="Arial"/>
      </rPr>
      <t>05/1899: Stevenson Screen supplied.</t>
    </r>
    <r>
      <rPr>
        <sz val="10"/>
        <color indexed="8"/>
        <rFont val="Helvetica Neue"/>
      </rPr>
      <t xml:space="preserve">
</t>
    </r>
    <r>
      <rPr>
        <sz val="10"/>
        <color indexed="8"/>
        <rFont val="Arial"/>
      </rPr>
      <t>05/1908: First correspondence.</t>
    </r>
    <r>
      <rPr>
        <sz val="10"/>
        <color indexed="8"/>
        <rFont val="Helvetica Neue"/>
      </rPr>
      <t xml:space="preserve">
</t>
    </r>
    <r>
      <rPr>
        <sz val="10"/>
        <color indexed="8"/>
        <rFont val="Arial"/>
      </rPr>
      <t>12/1916: Maximum problems.</t>
    </r>
    <r>
      <rPr>
        <sz val="10"/>
        <color indexed="8"/>
        <rFont val="Helvetica Neue"/>
      </rPr>
      <t xml:space="preserve">
</t>
    </r>
    <r>
      <rPr>
        <sz val="10"/>
        <color indexed="8"/>
        <rFont val="Arial"/>
      </rPr>
      <t>05/1935: First new screen, old had rotted.</t>
    </r>
    <r>
      <rPr>
        <sz val="10"/>
        <color indexed="8"/>
        <rFont val="Helvetica Neue"/>
      </rPr>
      <t xml:space="preserve">
</t>
    </r>
    <r>
      <rPr>
        <sz val="10"/>
        <color indexed="8"/>
        <rFont val="Arial"/>
      </rPr>
      <t>1964: Possible site move due to building.</t>
    </r>
    <r>
      <rPr>
        <sz val="10"/>
        <color indexed="8"/>
        <rFont val="Helvetica Neue"/>
      </rPr>
      <t xml:space="preserve">
</t>
    </r>
    <r>
      <rPr>
        <sz val="10"/>
        <color indexed="8"/>
        <rFont val="Arial"/>
      </rPr>
      <t>08/1968: Another small move.</t>
    </r>
    <r>
      <rPr>
        <sz val="10"/>
        <color indexed="8"/>
        <rFont val="Helvetica Neue"/>
      </rPr>
      <t xml:space="preserve">
</t>
    </r>
    <r>
      <rPr>
        <sz val="10"/>
        <color indexed="8"/>
        <rFont val="Arial"/>
      </rPr>
      <t>06/1974: Move to good site after old site had deteriorated greatly.</t>
    </r>
    <r>
      <rPr>
        <sz val="10"/>
        <color indexed="8"/>
        <rFont val="Helvetica Neue"/>
      </rPr>
      <t xml:space="preserve">
</t>
    </r>
    <r>
      <rPr>
        <sz val="10"/>
        <color indexed="8"/>
        <rFont val="Arial"/>
      </rPr>
      <t>09/1990: Site has vegetation problem.</t>
    </r>
  </si>
  <si>
    <t>THARGOMINDAH</t>
  </si>
  <si>
    <t>45025  1999-2021</t>
  </si>
  <si>
    <t>45025  2000-2021</t>
  </si>
  <si>
    <t>45017 1907-1931 rainfall</t>
  </si>
  <si>
    <t>45025 2000-2021 rainfall</t>
  </si>
  <si>
    <t>South Australia</t>
  </si>
  <si>
    <t>TARCOOLA</t>
  </si>
  <si>
    <t>16098  1997-2021</t>
  </si>
  <si>
    <t>16098  2000-2021</t>
  </si>
  <si>
    <t>CSIR  1903-1931 rainfall</t>
  </si>
  <si>
    <t>16044 1923-1931 rainfall</t>
  </si>
  <si>
    <t>16098 2000-2021 rainfall</t>
  </si>
  <si>
    <t>EUCLA</t>
  </si>
  <si>
    <t>11003  1910-2021</t>
  </si>
  <si>
    <t>11003  2000-2021</t>
  </si>
  <si>
    <t>11003 1881-1931 rainfall</t>
  </si>
  <si>
    <t>11003 2000-2021 rainfall</t>
  </si>
  <si>
    <t>PORT LINCOLN</t>
  </si>
  <si>
    <t>CSIR  1892-1931 average max</t>
  </si>
  <si>
    <t>18192  1992-2021</t>
  </si>
  <si>
    <t>18192  2000-2021</t>
  </si>
  <si>
    <t>CSIR  1892-1931 average min</t>
  </si>
  <si>
    <t>18070 1892-1931 rainfall</t>
  </si>
  <si>
    <t>18192 2000-2021 rainfall</t>
  </si>
  <si>
    <r>
      <rPr>
        <sz val="9"/>
        <color indexed="8"/>
        <rFont val="Arial"/>
      </rPr>
      <t>Port Lincoln 18070</t>
    </r>
    <r>
      <rPr>
        <sz val="9"/>
        <color indexed="8"/>
        <rFont val="Helvetica Neue"/>
      </rPr>
      <t xml:space="preserve">
</t>
    </r>
    <r>
      <rPr>
        <sz val="9"/>
        <color indexed="8"/>
        <rFont val="Arial"/>
      </rPr>
      <t>01/1892: Stevenson Screen supplied.</t>
    </r>
    <r>
      <rPr>
        <sz val="9"/>
        <color indexed="8"/>
        <rFont val="Helvetica Neue"/>
      </rPr>
      <t xml:space="preserve">
</t>
    </r>
    <r>
      <rPr>
        <sz val="9"/>
        <color indexed="8"/>
        <rFont val="Arial"/>
      </rPr>
      <t>05/1897: First inspection.</t>
    </r>
    <r>
      <rPr>
        <sz val="9"/>
        <color indexed="8"/>
        <rFont val="Helvetica Neue"/>
      </rPr>
      <t xml:space="preserve">
</t>
    </r>
    <r>
      <rPr>
        <sz val="9"/>
        <color indexed="8"/>
        <rFont val="Arial"/>
      </rPr>
      <t>1915-24: Corrugated iron nearby. Site poor.</t>
    </r>
    <r>
      <rPr>
        <sz val="9"/>
        <color indexed="8"/>
        <rFont val="Helvetica Neue"/>
      </rPr>
      <t xml:space="preserve">
</t>
    </r>
    <r>
      <rPr>
        <sz val="9"/>
        <color indexed="8"/>
        <rFont val="Arial"/>
      </rPr>
      <t>05/1922: Screen fixed after being warped and in poor condition.</t>
    </r>
    <r>
      <rPr>
        <sz val="9"/>
        <color indexed="8"/>
        <rFont val="Helvetica Neue"/>
      </rPr>
      <t xml:space="preserve">
</t>
    </r>
    <r>
      <rPr>
        <sz val="9"/>
        <color indexed="8"/>
        <rFont val="Arial"/>
      </rPr>
      <t>10/1924: Screen moved slightly to better exposure.</t>
    </r>
    <r>
      <rPr>
        <sz val="9"/>
        <color indexed="8"/>
        <rFont val="Helvetica Neue"/>
      </rPr>
      <t xml:space="preserve">
</t>
    </r>
    <r>
      <rPr>
        <sz val="9"/>
        <color indexed="8"/>
        <rFont val="Arial"/>
      </rPr>
      <t>06/1929: Site built in by PO extensions.</t>
    </r>
    <r>
      <rPr>
        <sz val="9"/>
        <color indexed="8"/>
        <rFont val="Helvetica Neue"/>
      </rPr>
      <t xml:space="preserve">
</t>
    </r>
    <r>
      <rPr>
        <sz val="9"/>
        <color indexed="8"/>
        <rFont val="Arial"/>
      </rPr>
      <t>12/1941: Screen moved to private yard.</t>
    </r>
    <r>
      <rPr>
        <sz val="9"/>
        <color indexed="8"/>
        <rFont val="Helvetica Neue"/>
      </rPr>
      <t xml:space="preserve">
</t>
    </r>
    <r>
      <rPr>
        <sz val="9"/>
        <color indexed="8"/>
        <rFont val="Arial"/>
      </rPr>
      <t>04/1951: Screen has been painted cream. Poor site continues through 1950s.</t>
    </r>
    <r>
      <rPr>
        <sz val="9"/>
        <color indexed="8"/>
        <rFont val="Helvetica Neue"/>
      </rPr>
      <t xml:space="preserve">
</t>
    </r>
    <r>
      <rPr>
        <sz val="9"/>
        <color indexed="8"/>
        <rFont val="Arial"/>
      </rPr>
      <t>07/1962: Site moved to behind church.</t>
    </r>
    <r>
      <rPr>
        <sz val="9"/>
        <color indexed="8"/>
        <rFont val="Helvetica Neue"/>
      </rPr>
      <t xml:space="preserve">
</t>
    </r>
    <r>
      <rPr>
        <sz val="9"/>
        <color indexed="8"/>
        <rFont val="Arial"/>
      </rPr>
      <t>02/1975: Move to nearby yard due to imminent building.</t>
    </r>
    <r>
      <rPr>
        <sz val="9"/>
        <color indexed="8"/>
        <rFont val="Helvetica Neue"/>
      </rPr>
      <t xml:space="preserve">
</t>
    </r>
    <r>
      <rPr>
        <sz val="9"/>
        <color indexed="8"/>
        <rFont val="Arial"/>
      </rPr>
      <t>10/1986: Move 40m East out of tree shade.</t>
    </r>
  </si>
  <si>
    <t>STREAKY BAY</t>
  </si>
  <si>
    <t>18079  1926-2021</t>
  </si>
  <si>
    <t>18079  2000-2021</t>
  </si>
  <si>
    <t>18079 1891-1931 rainfall</t>
  </si>
  <si>
    <t>18079 2000-2021 rainfall</t>
  </si>
  <si>
    <r>
      <rPr>
        <sz val="10"/>
        <color indexed="8"/>
        <rFont val="Arial"/>
      </rPr>
      <t>Streaky Bay 18079</t>
    </r>
    <r>
      <rPr>
        <sz val="10"/>
        <color indexed="8"/>
        <rFont val="Helvetica Neue"/>
      </rPr>
      <t xml:space="preserve">
</t>
    </r>
    <r>
      <rPr>
        <sz val="10"/>
        <color indexed="8"/>
        <rFont val="Arial"/>
      </rPr>
      <t>1891: Stevenson Screen supplied.</t>
    </r>
    <r>
      <rPr>
        <sz val="10"/>
        <color indexed="8"/>
        <rFont val="Helvetica Neue"/>
      </rPr>
      <t xml:space="preserve">
</t>
    </r>
    <r>
      <rPr>
        <sz val="10"/>
        <color indexed="8"/>
        <rFont val="Arial"/>
      </rPr>
      <t>09/1908: First correspondence.</t>
    </r>
    <r>
      <rPr>
        <sz val="10"/>
        <color indexed="8"/>
        <rFont val="Helvetica Neue"/>
      </rPr>
      <t xml:space="preserve">
</t>
    </r>
    <r>
      <rPr>
        <sz val="10"/>
        <color indexed="8"/>
        <rFont val="Arial"/>
      </rPr>
      <t>04/1910: Observer reliable and site very good.</t>
    </r>
    <r>
      <rPr>
        <sz val="10"/>
        <color indexed="8"/>
        <rFont val="Helvetica Neue"/>
      </rPr>
      <t xml:space="preserve">
</t>
    </r>
    <r>
      <rPr>
        <sz val="10"/>
        <color indexed="8"/>
        <rFont val="Arial"/>
      </rPr>
      <t>06/1948: Move 20 feet</t>
    </r>
    <r>
      <rPr>
        <sz val="10"/>
        <color indexed="8"/>
        <rFont val="Helvetica Neue"/>
      </rPr>
      <t xml:space="preserve">
</t>
    </r>
    <r>
      <rPr>
        <sz val="10"/>
        <color indexed="8"/>
        <rFont val="Arial"/>
      </rPr>
      <t>02/1958: New screen after old was in poor condition. Iron fence erected near screen.</t>
    </r>
    <r>
      <rPr>
        <sz val="10"/>
        <color indexed="8"/>
        <rFont val="Helvetica Neue"/>
      </rPr>
      <t xml:space="preserve">
</t>
    </r>
    <r>
      <rPr>
        <sz val="10"/>
        <color indexed="8"/>
        <rFont val="Arial"/>
      </rPr>
      <t>02/1962: Move after poor site and several temporary positions since 1959.</t>
    </r>
    <r>
      <rPr>
        <sz val="10"/>
        <color indexed="8"/>
        <rFont val="Helvetica Neue"/>
      </rPr>
      <t xml:space="preserve">
</t>
    </r>
    <r>
      <rPr>
        <sz val="10"/>
        <color indexed="8"/>
        <rFont val="Arial"/>
      </rPr>
      <t>05/1972: Site poor from now until end of record due to bitumen and building following</t>
    </r>
    <r>
      <rPr>
        <sz val="10"/>
        <color indexed="8"/>
        <rFont val="Helvetica Neue"/>
      </rPr>
      <t xml:space="preserve">
</t>
    </r>
    <r>
      <rPr>
        <sz val="10"/>
        <color indexed="8"/>
        <rFont val="Arial"/>
      </rPr>
      <t>re-siting in 03/1972 and replacement with small screen.</t>
    </r>
    <r>
      <rPr>
        <sz val="10"/>
        <color indexed="8"/>
        <rFont val="Helvetica Neue"/>
      </rPr>
      <t xml:space="preserve">
</t>
    </r>
    <r>
      <rPr>
        <sz val="10"/>
        <color indexed="8"/>
        <rFont val="Arial"/>
      </rPr>
      <t>1986: Screen moved 5m into slightly better position.</t>
    </r>
  </si>
  <si>
    <t>PORT AUGUSTA</t>
  </si>
  <si>
    <t>18201  2001-2021</t>
  </si>
  <si>
    <t>18201  2000-2021</t>
  </si>
  <si>
    <t>19036 1889-1931 rainfall</t>
  </si>
  <si>
    <t>18201 2000-2021 rainfall</t>
  </si>
  <si>
    <t>YONGALA</t>
  </si>
  <si>
    <t>19062  1926-2021</t>
  </si>
  <si>
    <t>19062  2000-2021</t>
  </si>
  <si>
    <t>19062 1892-1931 rainfall</t>
  </si>
  <si>
    <t>19062 2000-2021 rainfall</t>
  </si>
  <si>
    <r>
      <rPr>
        <sz val="9"/>
        <color indexed="8"/>
        <rFont val="Arial"/>
      </rPr>
      <t>Yongala 19062</t>
    </r>
    <r>
      <rPr>
        <sz val="9"/>
        <color indexed="8"/>
        <rFont val="Helvetica Neue"/>
      </rPr>
      <t xml:space="preserve">
</t>
    </r>
    <r>
      <rPr>
        <sz val="9"/>
        <color indexed="8"/>
        <rFont val="Arial"/>
      </rPr>
      <t>10/1891: Stevenson Screen supplied. Observations commence in PO yard.</t>
    </r>
    <r>
      <rPr>
        <sz val="9"/>
        <color indexed="8"/>
        <rFont val="Helvetica Neue"/>
      </rPr>
      <t xml:space="preserve">
</t>
    </r>
    <r>
      <rPr>
        <sz val="9"/>
        <color indexed="8"/>
        <rFont val="Arial"/>
      </rPr>
      <t>1897: 'Best exposure of any station visited'.</t>
    </r>
    <r>
      <rPr>
        <sz val="9"/>
        <color indexed="8"/>
        <rFont val="Helvetica Neue"/>
      </rPr>
      <t xml:space="preserve">
</t>
    </r>
    <r>
      <rPr>
        <sz val="9"/>
        <color indexed="8"/>
        <rFont val="Arial"/>
      </rPr>
      <t>03/1908: First correspondence. Screen repaired and painted.</t>
    </r>
    <r>
      <rPr>
        <sz val="9"/>
        <color indexed="8"/>
        <rFont val="Helvetica Neue"/>
      </rPr>
      <t xml:space="preserve">
</t>
    </r>
    <r>
      <rPr>
        <sz val="9"/>
        <color indexed="8"/>
        <rFont val="Arial"/>
      </rPr>
      <t>03/1925: Screen repaired after door had been off for some time.</t>
    </r>
    <r>
      <rPr>
        <sz val="9"/>
        <color indexed="8"/>
        <rFont val="Helvetica Neue"/>
      </rPr>
      <t xml:space="preserve">
</t>
    </r>
    <r>
      <rPr>
        <sz val="9"/>
        <color indexed="8"/>
        <rFont val="Arial"/>
      </rPr>
      <t>07/1942: Screen raised 6" to required level.</t>
    </r>
    <r>
      <rPr>
        <sz val="9"/>
        <color indexed="8"/>
        <rFont val="Helvetica Neue"/>
      </rPr>
      <t xml:space="preserve">
</t>
    </r>
    <r>
      <rPr>
        <sz val="9"/>
        <color indexed="8"/>
        <rFont val="Arial"/>
      </rPr>
      <t>1944-52: Yard sheltered by buildings before move to good position.</t>
    </r>
    <r>
      <rPr>
        <sz val="9"/>
        <color indexed="8"/>
        <rFont val="Helvetica Neue"/>
      </rPr>
      <t xml:space="preserve">
</t>
    </r>
    <r>
      <rPr>
        <sz val="9"/>
        <color indexed="8"/>
        <rFont val="Arial"/>
      </rPr>
      <t>02/1962: Poor screen (lets in sun) replaced.</t>
    </r>
    <r>
      <rPr>
        <sz val="9"/>
        <color indexed="8"/>
        <rFont val="Helvetica Neue"/>
      </rPr>
      <t xml:space="preserve">
</t>
    </r>
    <r>
      <rPr>
        <sz val="9"/>
        <color indexed="8"/>
        <rFont val="Arial"/>
      </rPr>
      <t>06/1989-6/1990: Temporary site. Minimums appear to be dropping for some reason (K.</t>
    </r>
    <r>
      <rPr>
        <sz val="9"/>
        <color indexed="8"/>
        <rFont val="Helvetica Neue"/>
      </rPr>
      <t xml:space="preserve">
</t>
    </r>
    <r>
      <rPr>
        <sz val="9"/>
        <color indexed="8"/>
        <rFont val="Arial"/>
      </rPr>
      <t>Burrows, 1993 personal communication)</t>
    </r>
  </si>
  <si>
    <t>CLARE</t>
  </si>
  <si>
    <t>21131  1994-2021</t>
  </si>
  <si>
    <t>21131  2000-2021</t>
  </si>
  <si>
    <t>21014 1879-1931 rainfall</t>
  </si>
  <si>
    <t>21131 2000-2021 rainfall</t>
  </si>
  <si>
    <r>
      <rPr>
        <sz val="10"/>
        <color indexed="8"/>
        <rFont val="Arial"/>
      </rPr>
      <t>Clare 21014</t>
    </r>
    <r>
      <rPr>
        <sz val="10"/>
        <color indexed="8"/>
        <rFont val="Helvetica Neue"/>
      </rPr>
      <t xml:space="preserve">
</t>
    </r>
    <r>
      <rPr>
        <sz val="10"/>
        <color indexed="8"/>
        <rFont val="Arial"/>
      </rPr>
      <t>08/1894: Glaisher stand replaced by Stevenson Screen and new set of instruments</t>
    </r>
    <r>
      <rPr>
        <sz val="10"/>
        <color indexed="8"/>
        <rFont val="Helvetica Neue"/>
      </rPr>
      <t xml:space="preserve">
</t>
    </r>
    <r>
      <rPr>
        <sz val="10"/>
        <color indexed="8"/>
        <rFont val="Arial"/>
      </rPr>
      <t>supplied.</t>
    </r>
    <r>
      <rPr>
        <sz val="10"/>
        <color indexed="8"/>
        <rFont val="Helvetica Neue"/>
      </rPr>
      <t xml:space="preserve">
</t>
    </r>
    <r>
      <rPr>
        <sz val="10"/>
        <color indexed="8"/>
        <rFont val="Arial"/>
      </rPr>
      <t>02/1908: First correspondence. Screen needs new roof and paint. Done 04/1908.</t>
    </r>
    <r>
      <rPr>
        <sz val="10"/>
        <color indexed="8"/>
        <rFont val="Helvetica Neue"/>
      </rPr>
      <t xml:space="preserve">
</t>
    </r>
    <r>
      <rPr>
        <sz val="10"/>
        <color indexed="8"/>
        <rFont val="Arial"/>
      </rPr>
      <t>08/1914: Temporary site 12 feet east. Some vegetation problems.</t>
    </r>
    <r>
      <rPr>
        <sz val="10"/>
        <color indexed="8"/>
        <rFont val="Helvetica Neue"/>
      </rPr>
      <t xml:space="preserve">
</t>
    </r>
    <r>
      <rPr>
        <sz val="10"/>
        <color indexed="8"/>
        <rFont val="Arial"/>
      </rPr>
      <t>11/1922: Screen repaired.</t>
    </r>
    <r>
      <rPr>
        <sz val="10"/>
        <color indexed="8"/>
        <rFont val="Helvetica Neue"/>
      </rPr>
      <t xml:space="preserve">
</t>
    </r>
    <r>
      <rPr>
        <sz val="10"/>
        <color indexed="8"/>
        <rFont val="Arial"/>
      </rPr>
      <t>05/1935: Trees lopped after vegetation was a problem.</t>
    </r>
    <r>
      <rPr>
        <sz val="10"/>
        <color indexed="8"/>
        <rFont val="Helvetica Neue"/>
      </rPr>
      <t xml:space="preserve">
</t>
    </r>
    <r>
      <rPr>
        <sz val="10"/>
        <color indexed="8"/>
        <rFont val="Arial"/>
      </rPr>
      <t>1943: Small site change. Vegetation continuing problem.</t>
    </r>
    <r>
      <rPr>
        <sz val="10"/>
        <color indexed="8"/>
        <rFont val="Helvetica Neue"/>
      </rPr>
      <t xml:space="preserve">
</t>
    </r>
    <r>
      <rPr>
        <sz val="10"/>
        <color indexed="8"/>
        <rFont val="Arial"/>
      </rPr>
      <t>1960: Small site change. Poor screen replaced.</t>
    </r>
    <r>
      <rPr>
        <sz val="10"/>
        <color indexed="8"/>
        <rFont val="Helvetica Neue"/>
      </rPr>
      <t xml:space="preserve">
</t>
    </r>
    <r>
      <rPr>
        <sz val="10"/>
        <color indexed="8"/>
        <rFont val="Arial"/>
      </rPr>
      <t>1971: Small site change.</t>
    </r>
  </si>
  <si>
    <t>PORT PIRIE</t>
  </si>
  <si>
    <t>CSIR  1922-1931 average max</t>
  </si>
  <si>
    <t>21139  2015-2021</t>
  </si>
  <si>
    <t>21118  2000-2021</t>
  </si>
  <si>
    <t>CSIR  1922-1931 average min</t>
  </si>
  <si>
    <t>CSIR  1877-1931 rainfall</t>
  </si>
  <si>
    <t>21043 1922-1931 rainfall</t>
  </si>
  <si>
    <t>21118/39 2000-2021 rainfall</t>
  </si>
  <si>
    <t>SNOWTOWN</t>
  </si>
  <si>
    <t>21133  1998-2021</t>
  </si>
  <si>
    <t>21133  2000-2021</t>
  </si>
  <si>
    <t>21046 1909-1931 rainfall</t>
  </si>
  <si>
    <t>21133 2000-2021 rainfall</t>
  </si>
  <si>
    <r>
      <rPr>
        <sz val="10"/>
        <color indexed="8"/>
        <rFont val="Arial"/>
      </rPr>
      <t>Snowtown 21046</t>
    </r>
    <r>
      <rPr>
        <sz val="10"/>
        <color indexed="8"/>
        <rFont val="Helvetica Neue"/>
      </rPr>
      <t xml:space="preserve">
</t>
    </r>
    <r>
      <rPr>
        <sz val="10"/>
        <color indexed="8"/>
        <rFont val="Arial"/>
      </rPr>
      <t>07/1908: Stevenson Screen supplied.</t>
    </r>
    <r>
      <rPr>
        <sz val="10"/>
        <color indexed="8"/>
        <rFont val="Helvetica Neue"/>
      </rPr>
      <t xml:space="preserve">
</t>
    </r>
    <r>
      <rPr>
        <sz val="10"/>
        <color indexed="8"/>
        <rFont val="Arial"/>
      </rPr>
      <t>07/1914: First correspondence.</t>
    </r>
    <r>
      <rPr>
        <sz val="10"/>
        <color indexed="8"/>
        <rFont val="Helvetica Neue"/>
      </rPr>
      <t xml:space="preserve">
</t>
    </r>
    <r>
      <rPr>
        <sz val="10"/>
        <color indexed="8"/>
        <rFont val="Arial"/>
      </rPr>
      <t>04/1948: Small move due to building.</t>
    </r>
    <r>
      <rPr>
        <sz val="10"/>
        <color indexed="8"/>
        <rFont val="Helvetica Neue"/>
      </rPr>
      <t xml:space="preserve">
</t>
    </r>
    <r>
      <rPr>
        <sz val="10"/>
        <color indexed="8"/>
        <rFont val="Arial"/>
      </rPr>
      <t>03/1952: Site only fair.</t>
    </r>
    <r>
      <rPr>
        <sz val="10"/>
        <color indexed="8"/>
        <rFont val="Helvetica Neue"/>
      </rPr>
      <t xml:space="preserve">
</t>
    </r>
    <r>
      <rPr>
        <sz val="10"/>
        <color indexed="8"/>
        <rFont val="Arial"/>
      </rPr>
      <t>03/1962: Due to enclosed space screen height raised by 1 foot.</t>
    </r>
    <r>
      <rPr>
        <sz val="10"/>
        <color indexed="8"/>
        <rFont val="Helvetica Neue"/>
      </rPr>
      <t xml:space="preserve">
</t>
    </r>
    <r>
      <rPr>
        <sz val="10"/>
        <color indexed="8"/>
        <rFont val="Arial"/>
      </rPr>
      <t>04/1964: Screen lowered.</t>
    </r>
    <r>
      <rPr>
        <sz val="10"/>
        <color indexed="8"/>
        <rFont val="Helvetica Neue"/>
      </rPr>
      <t xml:space="preserve">
</t>
    </r>
    <r>
      <rPr>
        <sz val="10"/>
        <color indexed="8"/>
        <rFont val="Arial"/>
      </rPr>
      <t>11/1965: Small screen provided.</t>
    </r>
    <r>
      <rPr>
        <sz val="10"/>
        <color indexed="8"/>
        <rFont val="Helvetica Neue"/>
      </rPr>
      <t xml:space="preserve">
</t>
    </r>
    <r>
      <rPr>
        <sz val="10"/>
        <color indexed="8"/>
        <rFont val="Arial"/>
      </rPr>
      <t>07/1971: New screen and small move.</t>
    </r>
  </si>
  <si>
    <t>CAPE BORDA</t>
  </si>
  <si>
    <t>CSIR  1888-1931 average max</t>
  </si>
  <si>
    <t>22823  2002-2021</t>
  </si>
  <si>
    <t>22823  2000-2021</t>
  </si>
  <si>
    <t>CSIR  1888-1931 average min</t>
  </si>
  <si>
    <t>22801 1888-1931 rainfall</t>
  </si>
  <si>
    <t>22823 2000-2021 rainfall</t>
  </si>
  <si>
    <r>
      <rPr>
        <sz val="10"/>
        <color indexed="8"/>
        <rFont val="Arial"/>
      </rPr>
      <t>Cape Borda 22801 and 22802</t>
    </r>
    <r>
      <rPr>
        <sz val="10"/>
        <color indexed="8"/>
        <rFont val="Helvetica Neue"/>
      </rPr>
      <t xml:space="preserve">
</t>
    </r>
    <r>
      <rPr>
        <sz val="10"/>
        <color indexed="8"/>
        <rFont val="Arial"/>
      </rPr>
      <t>03/1908: First correspondence.</t>
    </r>
    <r>
      <rPr>
        <sz val="10"/>
        <color indexed="8"/>
        <rFont val="Helvetica Neue"/>
      </rPr>
      <t xml:space="preserve">
</t>
    </r>
    <r>
      <rPr>
        <sz val="10"/>
        <color indexed="8"/>
        <rFont val="Arial"/>
      </rPr>
      <t>10/1909: Stevenson Screen supplied to replace very old Glaisher stand.</t>
    </r>
    <r>
      <rPr>
        <sz val="10"/>
        <color indexed="8"/>
        <rFont val="Helvetica Neue"/>
      </rPr>
      <t xml:space="preserve">
</t>
    </r>
    <r>
      <rPr>
        <sz val="10"/>
        <color indexed="8"/>
        <rFont val="Arial"/>
      </rPr>
      <t>11/1938: Observations cease so data obtained from a site on other cape of island (i.e.</t>
    </r>
    <r>
      <rPr>
        <sz val="10"/>
        <color indexed="8"/>
        <rFont val="Helvetica Neue"/>
      </rPr>
      <t xml:space="preserve">
</t>
    </r>
    <r>
      <rPr>
        <sz val="10"/>
        <color indexed="8"/>
        <rFont val="Arial"/>
      </rPr>
      <t>composite move).</t>
    </r>
    <r>
      <rPr>
        <sz val="10"/>
        <color indexed="8"/>
        <rFont val="Helvetica Neue"/>
      </rPr>
      <t xml:space="preserve">
</t>
    </r>
    <r>
      <rPr>
        <sz val="10"/>
        <color indexed="8"/>
        <rFont val="Arial"/>
      </rPr>
      <t>01/1958: Observations recommence so composite move back.</t>
    </r>
    <r>
      <rPr>
        <sz val="10"/>
        <color indexed="8"/>
        <rFont val="Helvetica Neue"/>
      </rPr>
      <t xml:space="preserve">
</t>
    </r>
    <r>
      <rPr>
        <sz val="10"/>
        <color indexed="8"/>
        <rFont val="Arial"/>
      </rPr>
      <t>09/1972: New screen.</t>
    </r>
    <r>
      <rPr>
        <sz val="10"/>
        <color indexed="8"/>
        <rFont val="Helvetica Neue"/>
      </rPr>
      <t xml:space="preserve">
</t>
    </r>
    <r>
      <rPr>
        <sz val="10"/>
        <color indexed="8"/>
        <rFont val="Arial"/>
      </rPr>
      <t>1976-8: Move away from lighthouse.</t>
    </r>
  </si>
  <si>
    <t>LAMEROO</t>
  </si>
  <si>
    <t>25562  2004-2021</t>
  </si>
  <si>
    <t>25562  2000-2021</t>
  </si>
  <si>
    <t>22509 1915-1931 rainfall</t>
  </si>
  <si>
    <t>22562 2000-2021 rainfall</t>
  </si>
  <si>
    <r>
      <rPr>
        <sz val="10"/>
        <color indexed="8"/>
        <rFont val="Arial"/>
      </rPr>
      <t>Lameroo 25509</t>
    </r>
    <r>
      <rPr>
        <sz val="10"/>
        <color indexed="8"/>
        <rFont val="Helvetica Neue"/>
      </rPr>
      <t xml:space="preserve">
</t>
    </r>
    <r>
      <rPr>
        <sz val="10"/>
        <color indexed="8"/>
        <rFont val="Arial"/>
      </rPr>
      <t>07/1907: First correspondence.</t>
    </r>
    <r>
      <rPr>
        <sz val="10"/>
        <color indexed="8"/>
        <rFont val="Helvetica Neue"/>
      </rPr>
      <t xml:space="preserve">
</t>
    </r>
    <r>
      <rPr>
        <sz val="10"/>
        <color indexed="8"/>
        <rFont val="Arial"/>
      </rPr>
      <t>08/1914: Stevenson Screen supplied.</t>
    </r>
    <r>
      <rPr>
        <sz val="10"/>
        <color indexed="8"/>
        <rFont val="Helvetica Neue"/>
      </rPr>
      <t xml:space="preserve">
</t>
    </r>
    <r>
      <rPr>
        <sz val="10"/>
        <color indexed="8"/>
        <rFont val="Arial"/>
      </rPr>
      <t>03/1926: Screen fixed.</t>
    </r>
    <r>
      <rPr>
        <sz val="10"/>
        <color indexed="8"/>
        <rFont val="Helvetica Neue"/>
      </rPr>
      <t xml:space="preserve">
</t>
    </r>
    <r>
      <rPr>
        <sz val="10"/>
        <color indexed="8"/>
        <rFont val="Arial"/>
      </rPr>
      <t>1951: New screen.</t>
    </r>
    <r>
      <rPr>
        <sz val="10"/>
        <color indexed="8"/>
        <rFont val="Helvetica Neue"/>
      </rPr>
      <t xml:space="preserve">
</t>
    </r>
    <r>
      <rPr>
        <sz val="10"/>
        <color indexed="8"/>
        <rFont val="Arial"/>
      </rPr>
      <t>09/1962: Screen moved to temporary site.</t>
    </r>
    <r>
      <rPr>
        <sz val="10"/>
        <color indexed="8"/>
        <rFont val="Helvetica Neue"/>
      </rPr>
      <t xml:space="preserve">
</t>
    </r>
    <r>
      <rPr>
        <sz val="10"/>
        <color indexed="8"/>
        <rFont val="Arial"/>
      </rPr>
      <t>05/1963: Screen moved back to PO.</t>
    </r>
    <r>
      <rPr>
        <sz val="10"/>
        <color indexed="8"/>
        <rFont val="Helvetica Neue"/>
      </rPr>
      <t xml:space="preserve">
</t>
    </r>
    <r>
      <rPr>
        <sz val="10"/>
        <color indexed="8"/>
        <rFont val="Arial"/>
      </rPr>
      <t>Site problems since 1938.</t>
    </r>
  </si>
  <si>
    <t>MT GAMBIER</t>
  </si>
  <si>
    <t>26021  1942-2021</t>
  </si>
  <si>
    <t>26021  2000-2021</t>
  </si>
  <si>
    <t>CSIR  1861-1931 rainfall</t>
  </si>
  <si>
    <t>26020 1866-1931 rainfall</t>
  </si>
  <si>
    <t>26021 2000-2021 rainfall</t>
  </si>
  <si>
    <r>
      <rPr>
        <sz val="10"/>
        <color indexed="8"/>
        <rFont val="Arial"/>
      </rPr>
      <t>Mt Gambier 26021 and 26020</t>
    </r>
    <r>
      <rPr>
        <sz val="10"/>
        <color indexed="8"/>
        <rFont val="Helvetica Neue"/>
      </rPr>
      <t xml:space="preserve">
</t>
    </r>
    <r>
      <rPr>
        <sz val="10"/>
        <color indexed="8"/>
        <rFont val="Arial"/>
      </rPr>
      <t>04/1892: Stevenson Screen supplied but replaced by Glaisher stand by 1908. But</t>
    </r>
    <r>
      <rPr>
        <sz val="10"/>
        <color indexed="8"/>
        <rFont val="Helvetica Neue"/>
      </rPr>
      <t xml:space="preserve">
</t>
    </r>
    <r>
      <rPr>
        <sz val="10"/>
        <color indexed="8"/>
        <rFont val="Arial"/>
      </rPr>
      <t>thermometers said to have been in Stevenson Screen for 8-10 years in 12/1907 (BoM</t>
    </r>
    <r>
      <rPr>
        <sz val="10"/>
        <color indexed="8"/>
        <rFont val="Helvetica Neue"/>
      </rPr>
      <t xml:space="preserve">
</t>
    </r>
    <r>
      <rPr>
        <sz val="10"/>
        <color indexed="8"/>
        <rFont val="Arial"/>
      </rPr>
      <t>HO Library).</t>
    </r>
    <r>
      <rPr>
        <sz val="10"/>
        <color indexed="8"/>
        <rFont val="Helvetica Neue"/>
      </rPr>
      <t xml:space="preserve">
</t>
    </r>
    <r>
      <rPr>
        <sz val="10"/>
        <color indexed="8"/>
        <rFont val="Arial"/>
      </rPr>
      <t>07/1913: First correspondence. Very new screen in photo (Fig. A2).</t>
    </r>
    <r>
      <rPr>
        <sz val="10"/>
        <color indexed="8"/>
        <rFont val="Helvetica Neue"/>
      </rPr>
      <t xml:space="preserve">
</t>
    </r>
    <r>
      <rPr>
        <sz val="10"/>
        <color indexed="8"/>
        <rFont val="Arial"/>
      </rPr>
      <t>05/1938: Trees removed.</t>
    </r>
    <r>
      <rPr>
        <sz val="10"/>
        <color indexed="8"/>
        <rFont val="Helvetica Neue"/>
      </rPr>
      <t xml:space="preserve">
</t>
    </r>
    <r>
      <rPr>
        <sz val="10"/>
        <color indexed="8"/>
        <rFont val="Arial"/>
      </rPr>
      <t>1940s: Site deteriorates due to building.</t>
    </r>
    <r>
      <rPr>
        <sz val="10"/>
        <color indexed="8"/>
        <rFont val="Helvetica Neue"/>
      </rPr>
      <t xml:space="preserve">
</t>
    </r>
    <r>
      <rPr>
        <sz val="10"/>
        <color indexed="8"/>
        <rFont val="Arial"/>
      </rPr>
      <t>01/1943: Move to MO.</t>
    </r>
    <r>
      <rPr>
        <sz val="10"/>
        <color indexed="8"/>
        <rFont val="Helvetica Neue"/>
      </rPr>
      <t xml:space="preserve">
</t>
    </r>
    <r>
      <rPr>
        <sz val="10"/>
        <color indexed="8"/>
        <rFont val="Arial"/>
      </rPr>
      <t>04/1964: Move 800m southwest.</t>
    </r>
  </si>
  <si>
    <t>ROBE</t>
  </si>
  <si>
    <t>26026  1884-2021</t>
  </si>
  <si>
    <t>26026  2000-2021</t>
  </si>
  <si>
    <t>26026 1886-1931 rainfall</t>
  </si>
  <si>
    <t>26026 2000-2021 rainfall</t>
  </si>
  <si>
    <r>
      <rPr>
        <sz val="10"/>
        <color indexed="8"/>
        <rFont val="Arial"/>
      </rPr>
      <t>Robe 26026</t>
    </r>
    <r>
      <rPr>
        <sz val="10"/>
        <color indexed="8"/>
        <rFont val="Helvetica Neue"/>
      </rPr>
      <t xml:space="preserve">
</t>
    </r>
    <r>
      <rPr>
        <sz val="10"/>
        <color indexed="8"/>
        <rFont val="Arial"/>
      </rPr>
      <t>04/1892: Stevenson Screen supplied to replace Glaisher stand.</t>
    </r>
    <r>
      <rPr>
        <sz val="10"/>
        <color indexed="8"/>
        <rFont val="Helvetica Neue"/>
      </rPr>
      <t xml:space="preserve">
</t>
    </r>
    <r>
      <rPr>
        <sz val="10"/>
        <color indexed="8"/>
        <rFont val="Arial"/>
      </rPr>
      <t>07/1909: First correspondence. Entry problems.</t>
    </r>
    <r>
      <rPr>
        <sz val="10"/>
        <color indexed="8"/>
        <rFont val="Helvetica Neue"/>
      </rPr>
      <t xml:space="preserve">
</t>
    </r>
    <r>
      <rPr>
        <sz val="10"/>
        <color indexed="8"/>
        <rFont val="Arial"/>
      </rPr>
      <t>07/1930: Screen door fixed after many years of problems.</t>
    </r>
    <r>
      <rPr>
        <sz val="10"/>
        <color indexed="8"/>
        <rFont val="Helvetica Neue"/>
      </rPr>
      <t xml:space="preserve">
</t>
    </r>
    <r>
      <rPr>
        <sz val="10"/>
        <color indexed="8"/>
        <rFont val="Arial"/>
      </rPr>
      <t>10/1943: Small move 9 feet west to improve exposure.</t>
    </r>
    <r>
      <rPr>
        <sz val="10"/>
        <color indexed="8"/>
        <rFont val="Helvetica Neue"/>
      </rPr>
      <t xml:space="preserve">
</t>
    </r>
    <r>
      <rPr>
        <sz val="10"/>
        <color indexed="8"/>
        <rFont val="Arial"/>
      </rPr>
      <t>04/1956: Likely move last ten years.</t>
    </r>
    <r>
      <rPr>
        <sz val="10"/>
        <color indexed="8"/>
        <rFont val="Helvetica Neue"/>
      </rPr>
      <t xml:space="preserve">
</t>
    </r>
    <r>
      <rPr>
        <sz val="10"/>
        <color indexed="8"/>
        <rFont val="Arial"/>
      </rPr>
      <t>11/1968: Poor exposure until move 200 yards east to PO.</t>
    </r>
  </si>
  <si>
    <t>KINGSCOTE</t>
  </si>
  <si>
    <t>22841  1994-2021</t>
  </si>
  <si>
    <t>22841  2000-2021</t>
  </si>
  <si>
    <t>22807 1914-1931 rainfall</t>
  </si>
  <si>
    <t>22841 2000-2021 rainfall</t>
  </si>
  <si>
    <r>
      <rPr>
        <sz val="10"/>
        <color indexed="8"/>
        <rFont val="Arial"/>
      </rPr>
      <t>Kingscote 22807</t>
    </r>
    <r>
      <rPr>
        <sz val="10"/>
        <color indexed="8"/>
        <rFont val="Helvetica Neue"/>
      </rPr>
      <t xml:space="preserve">
</t>
    </r>
    <r>
      <rPr>
        <sz val="10"/>
        <color indexed="8"/>
        <rFont val="Arial"/>
      </rPr>
      <t>10/1913: Stevenson Screen supplied. Erected in 10/1916?</t>
    </r>
    <r>
      <rPr>
        <sz val="10"/>
        <color indexed="8"/>
        <rFont val="Helvetica Neue"/>
      </rPr>
      <t xml:space="preserve">
</t>
    </r>
    <r>
      <rPr>
        <sz val="10"/>
        <color indexed="8"/>
        <rFont val="Arial"/>
      </rPr>
      <t>02/1939: Exposure has deteriorated so move to occur soon.</t>
    </r>
    <r>
      <rPr>
        <sz val="10"/>
        <color indexed="8"/>
        <rFont val="Helvetica Neue"/>
      </rPr>
      <t xml:space="preserve">
</t>
    </r>
    <r>
      <rPr>
        <sz val="10"/>
        <color indexed="8"/>
        <rFont val="Arial"/>
      </rPr>
      <t>03/1945: Site quality poor so small move.</t>
    </r>
    <r>
      <rPr>
        <sz val="10"/>
        <color indexed="8"/>
        <rFont val="Helvetica Neue"/>
      </rPr>
      <t xml:space="preserve">
</t>
    </r>
    <r>
      <rPr>
        <sz val="10"/>
        <color indexed="8"/>
        <rFont val="Arial"/>
      </rPr>
      <t>04/1949: Screen light stone colour. To be painted white.</t>
    </r>
    <r>
      <rPr>
        <sz val="10"/>
        <color indexed="8"/>
        <rFont val="Helvetica Neue"/>
      </rPr>
      <t xml:space="preserve">
</t>
    </r>
    <r>
      <rPr>
        <sz val="10"/>
        <color indexed="8"/>
        <rFont val="Arial"/>
      </rPr>
      <t>07/1966: Screen moved after facing east in cluttered yard.</t>
    </r>
    <r>
      <rPr>
        <sz val="10"/>
        <color indexed="8"/>
        <rFont val="Helvetica Neue"/>
      </rPr>
      <t xml:space="preserve">
</t>
    </r>
    <r>
      <rPr>
        <sz val="10"/>
        <color indexed="8"/>
        <rFont val="Arial"/>
      </rPr>
      <t>11/1981: Small move to better exposure.</t>
    </r>
    <r>
      <rPr>
        <sz val="10"/>
        <color indexed="8"/>
        <rFont val="Helvetica Neue"/>
      </rPr>
      <t xml:space="preserve">
</t>
    </r>
    <r>
      <rPr>
        <sz val="10"/>
        <color indexed="8"/>
        <rFont val="Arial"/>
      </rPr>
      <t>1989: Ground bituminised.</t>
    </r>
  </si>
  <si>
    <t>ADELAIDE</t>
  </si>
  <si>
    <t>CSIR  1857-1931 average max</t>
  </si>
  <si>
    <t>23090  1977-2020</t>
  </si>
  <si>
    <t>23090  2000-2020</t>
  </si>
  <si>
    <t>CSIR  1857-1931 average min</t>
  </si>
  <si>
    <t>CSIR  1839-1931 rainfall</t>
  </si>
  <si>
    <t>23000 1857-1931 rainfall</t>
  </si>
  <si>
    <t>23090 2000-2021 rainfall</t>
  </si>
  <si>
    <r>
      <rPr>
        <sz val="10"/>
        <color indexed="8"/>
        <rFont val="Arial"/>
      </rPr>
      <t>Adelaide 23090 and 23000</t>
    </r>
    <r>
      <rPr>
        <sz val="10"/>
        <color indexed="8"/>
        <rFont val="Helvetica Neue"/>
      </rPr>
      <t xml:space="preserve">
</t>
    </r>
    <r>
      <rPr>
        <sz val="10"/>
        <color indexed="8"/>
        <rFont val="Arial"/>
      </rPr>
      <t>1887: Stevenson Screen installed but not used for official measurelnents until 1948.</t>
    </r>
    <r>
      <rPr>
        <sz val="10"/>
        <color indexed="8"/>
        <rFont val="Helvetica Neue"/>
      </rPr>
      <t xml:space="preserve">
</t>
    </r>
    <r>
      <rPr>
        <sz val="10"/>
        <color indexed="8"/>
        <rFont val="Arial"/>
      </rPr>
      <t>1944: Screen moved north to BoM site.</t>
    </r>
    <r>
      <rPr>
        <sz val="10"/>
        <color indexed="8"/>
        <rFont val="Helvetica Neue"/>
      </rPr>
      <t xml:space="preserve">
</t>
    </r>
    <r>
      <rPr>
        <sz val="10"/>
        <color indexed="8"/>
        <rFont val="Arial"/>
      </rPr>
      <t>1947: Stevenson Screen temperatures become official records, Glaisher stand</t>
    </r>
    <r>
      <rPr>
        <sz val="10"/>
        <color indexed="8"/>
        <rFont val="Helvetica Neue"/>
      </rPr>
      <t xml:space="preserve">
</t>
    </r>
    <r>
      <rPr>
        <sz val="10"/>
        <color indexed="8"/>
        <rFont val="Arial"/>
      </rPr>
      <t>measurements discontinued.</t>
    </r>
    <r>
      <rPr>
        <sz val="10"/>
        <color indexed="8"/>
        <rFont val="Helvetica Neue"/>
      </rPr>
      <t xml:space="preserve">
</t>
    </r>
    <r>
      <rPr>
        <sz val="10"/>
        <color indexed="8"/>
        <rFont val="Arial"/>
      </rPr>
      <t>1962: Screen moved 15m west due to building.</t>
    </r>
    <r>
      <rPr>
        <sz val="10"/>
        <color indexed="8"/>
        <rFont val="Helvetica Neue"/>
      </rPr>
      <t xml:space="preserve">
</t>
    </r>
    <r>
      <rPr>
        <sz val="10"/>
        <color indexed="8"/>
        <rFont val="Arial"/>
      </rPr>
      <t>01/1978: Move to new location.</t>
    </r>
  </si>
  <si>
    <t>MT BARKER</t>
  </si>
  <si>
    <t>23733  1863-2021</t>
  </si>
  <si>
    <t>23733  2000-2021</t>
  </si>
  <si>
    <t>23733 1863-1931 rainfall</t>
  </si>
  <si>
    <t>23733 2000-2021 rainfall</t>
  </si>
  <si>
    <r>
      <rPr>
        <sz val="9"/>
        <color indexed="8"/>
        <rFont val="Arial"/>
      </rPr>
      <t>Mt Barker 23733</t>
    </r>
    <r>
      <rPr>
        <sz val="9"/>
        <color indexed="8"/>
        <rFont val="Helvetica Neue"/>
      </rPr>
      <t xml:space="preserve">
</t>
    </r>
    <r>
      <rPr>
        <sz val="9"/>
        <color indexed="8"/>
        <rFont val="Arial"/>
      </rPr>
      <t>04/1892: Glaisher stand replaced by Stevenson Screen and new set of instruments.</t>
    </r>
    <r>
      <rPr>
        <sz val="9"/>
        <color indexed="8"/>
        <rFont val="Helvetica Neue"/>
      </rPr>
      <t xml:space="preserve">
</t>
    </r>
    <r>
      <rPr>
        <sz val="9"/>
        <color indexed="8"/>
        <rFont val="Arial"/>
      </rPr>
      <t>12/1907: Open exposure.</t>
    </r>
    <r>
      <rPr>
        <sz val="9"/>
        <color indexed="8"/>
        <rFont val="Helvetica Neue"/>
      </rPr>
      <t xml:space="preserve">
</t>
    </r>
    <r>
      <rPr>
        <sz val="9"/>
        <color indexed="8"/>
        <rFont val="Arial"/>
      </rPr>
      <t>02/1911: First correspondence. Observer problems due to 6 changes over last two years.</t>
    </r>
    <r>
      <rPr>
        <sz val="9"/>
        <color indexed="8"/>
        <rFont val="Helvetica Neue"/>
      </rPr>
      <t xml:space="preserve">
</t>
    </r>
    <r>
      <rPr>
        <sz val="9"/>
        <color indexed="8"/>
        <rFont val="Arial"/>
      </rPr>
      <t>02/1914: New buildings have been built and screen is facing west. Temporary site used.</t>
    </r>
    <r>
      <rPr>
        <sz val="9"/>
        <color indexed="8"/>
        <rFont val="Helvetica Neue"/>
      </rPr>
      <t xml:space="preserve">
</t>
    </r>
    <r>
      <rPr>
        <sz val="9"/>
        <color indexed="8"/>
        <rFont val="Arial"/>
      </rPr>
      <t>11/1914: Move to new site.</t>
    </r>
    <r>
      <rPr>
        <sz val="9"/>
        <color indexed="8"/>
        <rFont val="Helvetica Neue"/>
      </rPr>
      <t xml:space="preserve">
</t>
    </r>
    <r>
      <rPr>
        <sz val="9"/>
        <color indexed="8"/>
        <rFont val="Arial"/>
      </rPr>
      <t>05/1933: Trees to be lopped.</t>
    </r>
    <r>
      <rPr>
        <sz val="9"/>
        <color indexed="8"/>
        <rFont val="Helvetica Neue"/>
      </rPr>
      <t xml:space="preserve">
</t>
    </r>
    <r>
      <rPr>
        <sz val="9"/>
        <color indexed="8"/>
        <rFont val="Arial"/>
      </rPr>
      <t>04/1948: Building to occur soon.</t>
    </r>
    <r>
      <rPr>
        <sz val="9"/>
        <color indexed="8"/>
        <rFont val="Helvetica Neue"/>
      </rPr>
      <t xml:space="preserve">
</t>
    </r>
    <r>
      <rPr>
        <sz val="9"/>
        <color indexed="8"/>
        <rFont val="Arial"/>
      </rPr>
      <t>08/1953: Move to open site at court house due to bituminising of old site. New screen</t>
    </r>
    <r>
      <rPr>
        <sz val="9"/>
        <color indexed="8"/>
        <rFont val="Helvetica Neue"/>
      </rPr>
      <t xml:space="preserve">
</t>
    </r>
    <r>
      <rPr>
        <sz val="9"/>
        <color indexed="8"/>
        <rFont val="Arial"/>
      </rPr>
      <t>replaces poor one.</t>
    </r>
    <r>
      <rPr>
        <sz val="9"/>
        <color indexed="8"/>
        <rFont val="Helvetica Neue"/>
      </rPr>
      <t xml:space="preserve">
</t>
    </r>
    <r>
      <rPr>
        <sz val="9"/>
        <color indexed="8"/>
        <rFont val="Arial"/>
      </rPr>
      <t>06/1964: Site move 30m to council land.</t>
    </r>
    <r>
      <rPr>
        <sz val="9"/>
        <color indexed="8"/>
        <rFont val="Helvetica Neue"/>
      </rPr>
      <t xml:space="preserve">
</t>
    </r>
    <r>
      <rPr>
        <sz val="9"/>
        <color indexed="8"/>
        <rFont val="Arial"/>
      </rPr>
      <t>06/1971: Move to court house due to sale of land.</t>
    </r>
  </si>
  <si>
    <t>ROSEWORTHY</t>
  </si>
  <si>
    <t>23122  1997-2021</t>
  </si>
  <si>
    <t>23122  2000-2021</t>
  </si>
  <si>
    <t>23021 1909-1931 rainfall</t>
  </si>
  <si>
    <t>23122 2000-2021 rainfall</t>
  </si>
  <si>
    <r>
      <rPr>
        <sz val="10"/>
        <color indexed="8"/>
        <rFont val="Arial"/>
      </rPr>
      <t>Roseworthy Agricultural College 23020</t>
    </r>
    <r>
      <rPr>
        <sz val="10"/>
        <color indexed="8"/>
        <rFont val="Helvetica Neue"/>
      </rPr>
      <t xml:space="preserve">
</t>
    </r>
    <r>
      <rPr>
        <sz val="10"/>
        <color indexed="8"/>
        <rFont val="Arial"/>
      </rPr>
      <t>1887: Stevenson Screen supplied but by 1908 it had been replaced by a Glaisher stand without permission.</t>
    </r>
    <r>
      <rPr>
        <sz val="10"/>
        <color indexed="8"/>
        <rFont val="Helvetica Neue"/>
      </rPr>
      <t xml:space="preserve">
</t>
    </r>
    <r>
      <rPr>
        <sz val="10"/>
        <color indexed="8"/>
        <rFont val="Arial"/>
      </rPr>
      <t>08/1909: First correspondence. Poor thermometers.</t>
    </r>
    <r>
      <rPr>
        <sz val="10"/>
        <color indexed="8"/>
        <rFont val="Helvetica Neue"/>
      </rPr>
      <t xml:space="preserve">
</t>
    </r>
    <r>
      <rPr>
        <sz val="10"/>
        <color indexed="8"/>
        <rFont val="Arial"/>
      </rPr>
      <t>09/1912: Stevenson Screen re-installed.</t>
    </r>
    <r>
      <rPr>
        <sz val="10"/>
        <color indexed="8"/>
        <rFont val="Helvetica Neue"/>
      </rPr>
      <t xml:space="preserve">
</t>
    </r>
    <r>
      <rPr>
        <sz val="10"/>
        <color indexed="8"/>
        <rFont val="Arial"/>
      </rPr>
      <t>04/1922: Move to new site.</t>
    </r>
    <r>
      <rPr>
        <sz val="10"/>
        <color indexed="8"/>
        <rFont val="Helvetica Neue"/>
      </rPr>
      <t xml:space="preserve">
</t>
    </r>
    <r>
      <rPr>
        <sz val="10"/>
        <color indexed="8"/>
        <rFont val="Arial"/>
      </rPr>
      <t>03/1948: Observations taken late so measurements estimated (since 1934?).</t>
    </r>
    <r>
      <rPr>
        <sz val="10"/>
        <color indexed="8"/>
        <rFont val="Helvetica Neue"/>
      </rPr>
      <t xml:space="preserve">
</t>
    </r>
    <r>
      <rPr>
        <sz val="10"/>
        <color indexed="8"/>
        <rFont val="Arial"/>
      </rPr>
      <t>03/1949: Records lost due to fire.</t>
    </r>
    <r>
      <rPr>
        <sz val="10"/>
        <color indexed="8"/>
        <rFont val="Helvetica Neue"/>
      </rPr>
      <t xml:space="preserve">
</t>
    </r>
    <r>
      <rPr>
        <sz val="10"/>
        <color indexed="8"/>
        <rFont val="Arial"/>
      </rPr>
      <t>01/1964: Screen needs repair. Site has long grass.</t>
    </r>
    <r>
      <rPr>
        <sz val="10"/>
        <color indexed="8"/>
        <rFont val="Helvetica Neue"/>
      </rPr>
      <t xml:space="preserve">
</t>
    </r>
    <r>
      <rPr>
        <sz val="10"/>
        <color indexed="8"/>
        <rFont val="Arial"/>
      </rPr>
      <t>06/1973: Move to new site.</t>
    </r>
    <r>
      <rPr>
        <sz val="10"/>
        <color indexed="8"/>
        <rFont val="Helvetica Neue"/>
      </rPr>
      <t xml:space="preserve">
</t>
    </r>
    <r>
      <rPr>
        <sz val="10"/>
        <color indexed="8"/>
        <rFont val="Arial"/>
      </rPr>
      <t>09/1984: Site has deteriorated since move.</t>
    </r>
  </si>
  <si>
    <t>STRATHALBYN</t>
  </si>
  <si>
    <t>24580  1996-2021</t>
  </si>
  <si>
    <t>24580  2000-2021</t>
  </si>
  <si>
    <t>23747 1879-1931 rainfall</t>
  </si>
  <si>
    <t>24580 2000-2021 rainfall</t>
  </si>
  <si>
    <r>
      <rPr>
        <sz val="9"/>
        <color indexed="8"/>
        <rFont val="Arial"/>
      </rPr>
      <t>Strathalbyn 23747</t>
    </r>
    <r>
      <rPr>
        <sz val="9"/>
        <color indexed="8"/>
        <rFont val="Helvetica Neue"/>
      </rPr>
      <t xml:space="preserve">
</t>
    </r>
    <r>
      <rPr>
        <sz val="9"/>
        <color indexed="8"/>
        <rFont val="Arial"/>
      </rPr>
      <t>04/1892: Stevenson Screen supplied.</t>
    </r>
    <r>
      <rPr>
        <sz val="9"/>
        <color indexed="8"/>
        <rFont val="Helvetica Neue"/>
      </rPr>
      <t xml:space="preserve">
</t>
    </r>
    <r>
      <rPr>
        <sz val="9"/>
        <color indexed="8"/>
        <rFont val="Arial"/>
      </rPr>
      <t>11/1912: First correspondence. Site and screen good.</t>
    </r>
    <r>
      <rPr>
        <sz val="9"/>
        <color indexed="8"/>
        <rFont val="Helvetica Neue"/>
      </rPr>
      <t xml:space="preserve">
</t>
    </r>
    <r>
      <rPr>
        <sz val="9"/>
        <color indexed="8"/>
        <rFont val="Arial"/>
      </rPr>
      <t>05/1933: Screen reoriented (was east of south).</t>
    </r>
    <r>
      <rPr>
        <sz val="9"/>
        <color indexed="8"/>
        <rFont val="Helvetica Neue"/>
      </rPr>
      <t xml:space="preserve">
</t>
    </r>
    <r>
      <rPr>
        <sz val="9"/>
        <color indexed="8"/>
        <rFont val="Arial"/>
      </rPr>
      <t>06/1964: Move to new site 100 yards south due to building and small screen installed.</t>
    </r>
    <r>
      <rPr>
        <sz val="9"/>
        <color indexed="8"/>
        <rFont val="Helvetica Neue"/>
      </rPr>
      <t xml:space="preserve">
</t>
    </r>
    <r>
      <rPr>
        <sz val="9"/>
        <color indexed="8"/>
        <rFont val="Arial"/>
      </rPr>
      <t>01/1970: A temporary site is being used. No details.</t>
    </r>
    <r>
      <rPr>
        <sz val="9"/>
        <color indexed="8"/>
        <rFont val="Helvetica Neue"/>
      </rPr>
      <t xml:space="preserve">
</t>
    </r>
    <r>
      <rPr>
        <sz val="9"/>
        <color indexed="8"/>
        <rFont val="Arial"/>
      </rPr>
      <t>03/1970: Move to new site 50 yards west.</t>
    </r>
    <r>
      <rPr>
        <sz val="9"/>
        <color indexed="8"/>
        <rFont val="Helvetica Neue"/>
      </rPr>
      <t xml:space="preserve">
</t>
    </r>
    <r>
      <rPr>
        <sz val="9"/>
        <color indexed="8"/>
        <rFont val="Arial"/>
      </rPr>
      <t>08/1976: Grass has grown above the height of the screen. Poor state of enclosure.</t>
    </r>
    <r>
      <rPr>
        <sz val="9"/>
        <color indexed="8"/>
        <rFont val="Helvetica Neue"/>
      </rPr>
      <t xml:space="preserve">
</t>
    </r>
    <r>
      <rPr>
        <sz val="9"/>
        <color indexed="8"/>
        <rFont val="Arial"/>
      </rPr>
      <t>10/1982: Grass had been cut, but has grown back again.</t>
    </r>
    <r>
      <rPr>
        <sz val="9"/>
        <color indexed="8"/>
        <rFont val="Helvetica Neue"/>
      </rPr>
      <t xml:space="preserve">
</t>
    </r>
    <r>
      <rPr>
        <sz val="9"/>
        <color indexed="8"/>
        <rFont val="Arial"/>
      </rPr>
      <t>11/1983: Sandy stone surface has replaced grass.</t>
    </r>
    <r>
      <rPr>
        <sz val="9"/>
        <color indexed="8"/>
        <rFont val="Helvetica Neue"/>
      </rPr>
      <t xml:space="preserve">
</t>
    </r>
    <r>
      <rPr>
        <sz val="9"/>
        <color indexed="8"/>
        <rFont val="Arial"/>
      </rPr>
      <t>03/1985: Move to new site 70m due to sale.</t>
    </r>
    <r>
      <rPr>
        <sz val="9"/>
        <color indexed="8"/>
        <rFont val="Helvetica Neue"/>
      </rPr>
      <t xml:space="preserve">
</t>
    </r>
    <r>
      <rPr>
        <sz val="9"/>
        <color indexed="8"/>
        <rFont val="Arial"/>
      </rPr>
      <t>1990: Bitumen surface has been laid.</t>
    </r>
  </si>
  <si>
    <t>Western Australia</t>
  </si>
  <si>
    <t>WYNDHAM</t>
  </si>
  <si>
    <t>1006  2000-2021</t>
  </si>
  <si>
    <t>1005 1899-1931 rainfall</t>
  </si>
  <si>
    <t>1006  2000-2021 rainfall</t>
  </si>
  <si>
    <r>
      <rPr>
        <sz val="9"/>
        <color indexed="8"/>
        <rFont val="Arial"/>
      </rPr>
      <t>Wyndham 1013 and 1005</t>
    </r>
    <r>
      <rPr>
        <sz val="9"/>
        <color indexed="8"/>
        <rFont val="Helvetica Neue"/>
      </rPr>
      <t xml:space="preserve">
</t>
    </r>
    <r>
      <rPr>
        <sz val="9"/>
        <color indexed="8"/>
        <rFont val="Arial"/>
      </rPr>
      <t>Not much information early.</t>
    </r>
    <r>
      <rPr>
        <sz val="9"/>
        <color indexed="8"/>
        <rFont val="Helvetica Neue"/>
      </rPr>
      <t xml:space="preserve">
</t>
    </r>
    <r>
      <rPr>
        <sz val="9"/>
        <color indexed="8"/>
        <rFont val="Arial"/>
      </rPr>
      <t>05/1918: First correspondence. Screen poor. New one sent.</t>
    </r>
    <r>
      <rPr>
        <sz val="9"/>
        <color indexed="8"/>
        <rFont val="Helvetica Neue"/>
      </rPr>
      <t xml:space="preserve">
</t>
    </r>
    <r>
      <rPr>
        <sz val="9"/>
        <color indexed="8"/>
        <rFont val="Arial"/>
      </rPr>
      <t>11/1936: Minimum faulty.</t>
    </r>
    <r>
      <rPr>
        <sz val="9"/>
        <color indexed="8"/>
        <rFont val="Helvetica Neue"/>
      </rPr>
      <t xml:space="preserve">
</t>
    </r>
    <r>
      <rPr>
        <sz val="9"/>
        <color indexed="8"/>
        <rFont val="Arial"/>
      </rPr>
      <t>06/1938: Screen okay, faces south.</t>
    </r>
    <r>
      <rPr>
        <sz val="9"/>
        <color indexed="8"/>
        <rFont val="Helvetica Neue"/>
      </rPr>
      <t xml:space="preserve">
</t>
    </r>
    <r>
      <rPr>
        <sz val="9"/>
        <color indexed="8"/>
        <rFont val="Arial"/>
      </rPr>
      <t>11/1952: Screen good, fairly open. Photo looks good.</t>
    </r>
    <r>
      <rPr>
        <sz val="9"/>
        <color indexed="8"/>
        <rFont val="Helvetica Neue"/>
      </rPr>
      <t xml:space="preserve">
</t>
    </r>
    <r>
      <rPr>
        <sz val="9"/>
        <color indexed="8"/>
        <rFont val="Arial"/>
      </rPr>
      <t>07/1962: Screen badly needs paint. Done. No changes in site.</t>
    </r>
    <r>
      <rPr>
        <sz val="9"/>
        <color indexed="8"/>
        <rFont val="Helvetica Neue"/>
      </rPr>
      <t xml:space="preserve">
</t>
    </r>
    <r>
      <rPr>
        <sz val="9"/>
        <color indexed="8"/>
        <rFont val="Arial"/>
      </rPr>
      <t>11/1967: Post Office (PO) site moves 3 miles so station closed.</t>
    </r>
    <r>
      <rPr>
        <sz val="9"/>
        <color indexed="8"/>
        <rFont val="Helvetica Neue"/>
      </rPr>
      <t xml:space="preserve">
</t>
    </r>
    <r>
      <rPr>
        <sz val="9"/>
        <color indexed="8"/>
        <rFont val="Arial"/>
      </rPr>
      <t>07/1970: New site of PO in open, vacant site.</t>
    </r>
    <r>
      <rPr>
        <sz val="9"/>
        <color indexed="8"/>
        <rFont val="Helvetica Neue"/>
      </rPr>
      <t xml:space="preserve">
</t>
    </r>
    <r>
      <rPr>
        <sz val="9"/>
        <color indexed="8"/>
        <rFont val="Arial"/>
      </rPr>
      <t>05/1972: No moves but site has been built up.</t>
    </r>
    <r>
      <rPr>
        <sz val="9"/>
        <color indexed="8"/>
        <rFont val="Helvetica Neue"/>
      </rPr>
      <t xml:space="preserve">
</t>
    </r>
    <r>
      <rPr>
        <sz val="9"/>
        <color indexed="8"/>
        <rFont val="Arial"/>
      </rPr>
      <t>09/1975: Exposure only fair.</t>
    </r>
    <r>
      <rPr>
        <sz val="9"/>
        <color indexed="8"/>
        <rFont val="Helvetica Neue"/>
      </rPr>
      <t xml:space="preserve">
</t>
    </r>
    <r>
      <rPr>
        <sz val="9"/>
        <color indexed="8"/>
        <rFont val="Arial"/>
      </rPr>
      <t>11/1984: Tower has been built adjacent to screen.</t>
    </r>
    <r>
      <rPr>
        <sz val="9"/>
        <color indexed="8"/>
        <rFont val="Helvetica Neue"/>
      </rPr>
      <t xml:space="preserve">
</t>
    </r>
    <r>
      <rPr>
        <sz val="9"/>
        <color indexed="8"/>
        <rFont val="Arial"/>
      </rPr>
      <t>07/1986: Site encroached upon and cluttered.</t>
    </r>
    <r>
      <rPr>
        <sz val="9"/>
        <color indexed="8"/>
        <rFont val="Helvetica Neue"/>
      </rPr>
      <t xml:space="preserve">
</t>
    </r>
    <r>
      <rPr>
        <sz val="9"/>
        <color indexed="8"/>
        <rFont val="Arial"/>
      </rPr>
      <t>07/1993: Site very crowded.</t>
    </r>
  </si>
  <si>
    <t>HALLS CREEK</t>
  </si>
  <si>
    <t>2012  1944-2018</t>
  </si>
  <si>
    <t>2012  2000-2018</t>
  </si>
  <si>
    <t>2011 1899-1931 rainfall</t>
  </si>
  <si>
    <t>2012  2000-2021 rainfall</t>
  </si>
  <si>
    <r>
      <rPr>
        <sz val="10"/>
        <color indexed="8"/>
        <rFont val="Arial"/>
      </rPr>
      <t>Halls Creek 2012 and 2011</t>
    </r>
    <r>
      <rPr>
        <sz val="10"/>
        <color indexed="8"/>
        <rFont val="Helvetica Neue"/>
      </rPr>
      <t xml:space="preserve">
</t>
    </r>
    <r>
      <rPr>
        <sz val="10"/>
        <color indexed="8"/>
        <rFont val="Arial"/>
      </rPr>
      <t>08/1913: First correspondence.</t>
    </r>
    <r>
      <rPr>
        <sz val="10"/>
        <color indexed="8"/>
        <rFont val="Helvetica Neue"/>
      </rPr>
      <t xml:space="preserve">
</t>
    </r>
    <r>
      <rPr>
        <sz val="10"/>
        <color indexed="8"/>
        <rFont val="Arial"/>
      </rPr>
      <t>06/1916: New screen required, but position is near traffic. Iron legs sent.</t>
    </r>
    <r>
      <rPr>
        <sz val="10"/>
        <color indexed="8"/>
        <rFont val="Helvetica Neue"/>
      </rPr>
      <t xml:space="preserve">
</t>
    </r>
    <r>
      <rPr>
        <sz val="10"/>
        <color indexed="8"/>
        <rFont val="Arial"/>
      </rPr>
      <t>07/1922: Particularly cool year, but no problems.</t>
    </r>
    <r>
      <rPr>
        <sz val="10"/>
        <color indexed="8"/>
        <rFont val="Helvetica Neue"/>
      </rPr>
      <t xml:space="preserve">
</t>
    </r>
    <r>
      <rPr>
        <sz val="10"/>
        <color indexed="8"/>
        <rFont val="Arial"/>
      </rPr>
      <t>1930s: Some observer problems.</t>
    </r>
    <r>
      <rPr>
        <sz val="10"/>
        <color indexed="8"/>
        <rFont val="Helvetica Neue"/>
      </rPr>
      <t xml:space="preserve">
</t>
    </r>
    <r>
      <rPr>
        <sz val="10"/>
        <color indexed="8"/>
        <rFont val="Arial"/>
      </rPr>
      <t>11/1945: Screen in open, PO 50 yards to ESE. Site very open.</t>
    </r>
    <r>
      <rPr>
        <sz val="10"/>
        <color indexed="8"/>
        <rFont val="Helvetica Neue"/>
      </rPr>
      <t xml:space="preserve">
</t>
    </r>
    <r>
      <rPr>
        <sz val="10"/>
        <color indexed="8"/>
        <rFont val="Arial"/>
      </rPr>
      <t>04/1952: PO moved so measurements ceased. Recordings at A.M.O.</t>
    </r>
  </si>
  <si>
    <t>BROOME</t>
  </si>
  <si>
    <t>3003  1939-2021</t>
  </si>
  <si>
    <t>3003  2000-2021</t>
  </si>
  <si>
    <t>3002 1899-1931 rainfall</t>
  </si>
  <si>
    <t>3003  2000-2021 rainfall</t>
  </si>
  <si>
    <r>
      <rPr>
        <sz val="10"/>
        <color indexed="8"/>
        <rFont val="Arial"/>
      </rPr>
      <t>Broome 3003 and 3002</t>
    </r>
    <r>
      <rPr>
        <sz val="10"/>
        <color indexed="8"/>
        <rFont val="Helvetica Neue"/>
      </rPr>
      <t xml:space="preserve">
</t>
    </r>
    <r>
      <rPr>
        <sz val="10"/>
        <color indexed="8"/>
        <rFont val="Arial"/>
      </rPr>
      <t>11/1910: First correspondence.</t>
    </r>
    <r>
      <rPr>
        <sz val="10"/>
        <color indexed="8"/>
        <rFont val="Helvetica Neue"/>
      </rPr>
      <t xml:space="preserve">
</t>
    </r>
    <r>
      <rPr>
        <sz val="10"/>
        <color indexed="8"/>
        <rFont val="Arial"/>
      </rPr>
      <t>12/1921: New screen replaces very poor one.</t>
    </r>
    <r>
      <rPr>
        <sz val="10"/>
        <color indexed="8"/>
        <rFont val="Helvetica Neue"/>
      </rPr>
      <t xml:space="preserve">
</t>
    </r>
    <r>
      <rPr>
        <sz val="10"/>
        <color indexed="8"/>
        <rFont val="Arial"/>
      </rPr>
      <t>No problems of moves to 1940, when site moved to Meteorological Office (MO).</t>
    </r>
  </si>
  <si>
    <t>DERBY</t>
  </si>
  <si>
    <t>3032  1972-2021</t>
  </si>
  <si>
    <t>3032  2000-2021</t>
  </si>
  <si>
    <t>3007 1897-1931 rainfall</t>
  </si>
  <si>
    <t>3032  2000-2021 rainfall</t>
  </si>
  <si>
    <r>
      <rPr>
        <sz val="9"/>
        <color indexed="8"/>
        <rFont val="Arial"/>
      </rPr>
      <t>Derby 3007</t>
    </r>
    <r>
      <rPr>
        <sz val="9"/>
        <color indexed="8"/>
        <rFont val="Helvetica Neue"/>
      </rPr>
      <t xml:space="preserve">
</t>
    </r>
    <r>
      <rPr>
        <sz val="9"/>
        <color indexed="8"/>
        <rFont val="Arial"/>
      </rPr>
      <t>10/1917: First correspondence. Min too low.</t>
    </r>
    <r>
      <rPr>
        <sz val="9"/>
        <color indexed="8"/>
        <rFont val="Helvetica Neue"/>
      </rPr>
      <t xml:space="preserve">
</t>
    </r>
    <r>
      <rPr>
        <sz val="9"/>
        <color indexed="8"/>
        <rFont val="Arial"/>
      </rPr>
      <t>07/1924: Screen satisfactory, faces south.</t>
    </r>
    <r>
      <rPr>
        <sz val="9"/>
        <color indexed="8"/>
        <rFont val="Helvetica Neue"/>
      </rPr>
      <t xml:space="preserve">
</t>
    </r>
    <r>
      <rPr>
        <sz val="9"/>
        <color indexed="8"/>
        <rFont val="Arial"/>
      </rPr>
      <t>09/1924: Iron legs replace wooden ones.</t>
    </r>
    <r>
      <rPr>
        <sz val="9"/>
        <color indexed="8"/>
        <rFont val="Helvetica Neue"/>
      </rPr>
      <t xml:space="preserve">
</t>
    </r>
    <r>
      <rPr>
        <sz val="9"/>
        <color indexed="8"/>
        <rFont val="Arial"/>
      </rPr>
      <t>08/1938: New screen replaces one that is falling apart.</t>
    </r>
    <r>
      <rPr>
        <sz val="9"/>
        <color indexed="8"/>
        <rFont val="Helvetica Neue"/>
      </rPr>
      <t xml:space="preserve">
</t>
    </r>
    <r>
      <rPr>
        <sz val="9"/>
        <color indexed="8"/>
        <rFont val="Arial"/>
      </rPr>
      <t>08/1952: Screen in open over dirt. Exposure looks good from photo. h'on legs are nonstandard</t>
    </r>
    <r>
      <rPr>
        <sz val="9"/>
        <color indexed="8"/>
        <rFont val="Helvetica Neue"/>
      </rPr>
      <t xml:space="preserve">
</t>
    </r>
    <r>
      <rPr>
        <sz val="9"/>
        <color indexed="8"/>
        <rFont val="Arial"/>
      </rPr>
      <t>and extend to top of screen. Grass is very long.</t>
    </r>
    <r>
      <rPr>
        <sz val="9"/>
        <color indexed="8"/>
        <rFont val="Helvetica Neue"/>
      </rPr>
      <t xml:space="preserve">
</t>
    </r>
    <r>
      <rPr>
        <sz val="9"/>
        <color indexed="8"/>
        <rFont val="Arial"/>
      </rPr>
      <t>06/1972: Station closed at PO, moved to A.M.O 8 miles south.</t>
    </r>
    <r>
      <rPr>
        <sz val="9"/>
        <color indexed="8"/>
        <rFont val="Helvetica Neue"/>
      </rPr>
      <t xml:space="preserve">
</t>
    </r>
    <r>
      <rPr>
        <sz val="9"/>
        <color indexed="8"/>
        <rFont val="Arial"/>
      </rPr>
      <t>11/1981: MO closed so site moved back to old site at PO.</t>
    </r>
    <r>
      <rPr>
        <sz val="9"/>
        <color indexed="8"/>
        <rFont val="Helvetica Neue"/>
      </rPr>
      <t xml:space="preserve">
</t>
    </r>
    <r>
      <rPr>
        <sz val="9"/>
        <color indexed="8"/>
        <rFont val="Arial"/>
      </rPr>
      <t>05/1983: Observations made at 4 pm, not 3 pm.</t>
    </r>
    <r>
      <rPr>
        <sz val="9"/>
        <color indexed="8"/>
        <rFont val="Helvetica Neue"/>
      </rPr>
      <t xml:space="preserve">
</t>
    </r>
    <r>
      <rPr>
        <sz val="9"/>
        <color indexed="8"/>
        <rFont val="Arial"/>
      </rPr>
      <t>12/1990: 5 metre high shed erected adjacent to screen.</t>
    </r>
    <r>
      <rPr>
        <sz val="9"/>
        <color indexed="8"/>
        <rFont val="Helvetica Neue"/>
      </rPr>
      <t xml:space="preserve">
</t>
    </r>
    <r>
      <rPr>
        <sz val="9"/>
        <color indexed="8"/>
        <rFont val="Arial"/>
      </rPr>
      <t>01/1991: Site to move soon.</t>
    </r>
  </si>
  <si>
    <t>MARBLE BAR</t>
  </si>
  <si>
    <t>4106  2000-2021</t>
  </si>
  <si>
    <t>CSIR  1895-1931 rainfall</t>
  </si>
  <si>
    <t>4020 1902-1931 rainfall</t>
  </si>
  <si>
    <t>4106  2000-2021 rainfall</t>
  </si>
  <si>
    <r>
      <rPr>
        <sz val="10"/>
        <color indexed="8"/>
        <rFont val="Arial"/>
      </rPr>
      <t>Marble Bar 4020</t>
    </r>
    <r>
      <rPr>
        <sz val="10"/>
        <color indexed="8"/>
        <rFont val="Helvetica Neue"/>
      </rPr>
      <t xml:space="preserve">
</t>
    </r>
    <r>
      <rPr>
        <sz val="10"/>
        <color indexed="8"/>
        <rFont val="Arial"/>
      </rPr>
      <t>03/1930: First correspondence. Screen knocked down by willy-willy. Repaired and set in</t>
    </r>
    <r>
      <rPr>
        <sz val="10"/>
        <color indexed="8"/>
        <rFont val="Helvetica Neue"/>
      </rPr>
      <t xml:space="preserve">
</t>
    </r>
    <r>
      <rPr>
        <sz val="10"/>
        <color indexed="8"/>
        <rFont val="Arial"/>
      </rPr>
      <t>concrete.</t>
    </r>
    <r>
      <rPr>
        <sz val="10"/>
        <color indexed="8"/>
        <rFont val="Helvetica Neue"/>
      </rPr>
      <t xml:space="preserve">
</t>
    </r>
    <r>
      <rPr>
        <sz val="10"/>
        <color indexed="8"/>
        <rFont val="Arial"/>
      </rPr>
      <t>11/1944: Move proposed but no details if carried out or not.</t>
    </r>
    <r>
      <rPr>
        <sz val="10"/>
        <color indexed="8"/>
        <rFont val="Helvetica Neue"/>
      </rPr>
      <t xml:space="preserve">
</t>
    </r>
    <r>
      <rPr>
        <sz val="10"/>
        <color indexed="8"/>
        <rFont val="Arial"/>
      </rPr>
      <t>12/1944: Screen brittle and splitting</t>
    </r>
    <r>
      <rPr>
        <sz val="10"/>
        <color indexed="8"/>
        <rFont val="Helvetica Neue"/>
      </rPr>
      <t xml:space="preserve">
</t>
    </r>
    <r>
      <rPr>
        <sz val="10"/>
        <color indexed="8"/>
        <rFont val="Arial"/>
      </rPr>
      <t>01/1965: Min recording low. Replaced.</t>
    </r>
    <r>
      <rPr>
        <sz val="10"/>
        <color indexed="8"/>
        <rFont val="Helvetica Neue"/>
      </rPr>
      <t xml:space="preserve">
</t>
    </r>
    <r>
      <rPr>
        <sz val="10"/>
        <color indexed="8"/>
        <rFont val="Arial"/>
      </rPr>
      <t>05/1967: Screen moved up sloping ground toward PO.</t>
    </r>
    <r>
      <rPr>
        <sz val="10"/>
        <color indexed="8"/>
        <rFont val="Helvetica Neue"/>
      </rPr>
      <t xml:space="preserve">
</t>
    </r>
    <r>
      <rPr>
        <sz val="10"/>
        <color indexed="8"/>
        <rFont val="Arial"/>
      </rPr>
      <t>08/1994: Move from PO to general store 500m east.</t>
    </r>
    <r>
      <rPr>
        <sz val="10"/>
        <color indexed="8"/>
        <rFont val="Helvetica Neue"/>
      </rPr>
      <t xml:space="preserve">
</t>
    </r>
    <r>
      <rPr>
        <sz val="10"/>
        <color indexed="8"/>
        <rFont val="Arial"/>
      </rPr>
      <t>07/1988: Moved 1km to residence due to overgrown site.</t>
    </r>
  </si>
  <si>
    <t>PORT HEDLAND</t>
  </si>
  <si>
    <t>4032  1948-2021</t>
  </si>
  <si>
    <t>4032  2000-2021</t>
  </si>
  <si>
    <t>4002 1913-1931 rainfall</t>
  </si>
  <si>
    <t>4032  2000-2021 rainfall</t>
  </si>
  <si>
    <r>
      <rPr>
        <sz val="10"/>
        <color indexed="8"/>
        <rFont val="Arial"/>
      </rPr>
      <t>Port Hedland 4032 and 4002</t>
    </r>
    <r>
      <rPr>
        <sz val="10"/>
        <color indexed="8"/>
        <rFont val="Helvetica Neue"/>
      </rPr>
      <t xml:space="preserve">
</t>
    </r>
    <r>
      <rPr>
        <sz val="10"/>
        <color indexed="8"/>
        <rFont val="Arial"/>
      </rPr>
      <t>Very little information.</t>
    </r>
    <r>
      <rPr>
        <sz val="10"/>
        <color indexed="8"/>
        <rFont val="Helvetica Neue"/>
      </rPr>
      <t xml:space="preserve">
</t>
    </r>
    <r>
      <rPr>
        <sz val="10"/>
        <color indexed="8"/>
        <rFont val="Arial"/>
      </rPr>
      <t>12/1907: First correspondence. No screen.</t>
    </r>
    <r>
      <rPr>
        <sz val="10"/>
        <color indexed="8"/>
        <rFont val="Helvetica Neue"/>
      </rPr>
      <t xml:space="preserve">
</t>
    </r>
    <r>
      <rPr>
        <sz val="10"/>
        <color indexed="8"/>
        <rFont val="Arial"/>
      </rPr>
      <t>11/1920: Some observer problems.</t>
    </r>
    <r>
      <rPr>
        <sz val="10"/>
        <color indexed="8"/>
        <rFont val="Helvetica Neue"/>
      </rPr>
      <t xml:space="preserve">
</t>
    </r>
    <r>
      <rPr>
        <sz val="10"/>
        <color indexed="8"/>
        <rFont val="Arial"/>
      </rPr>
      <t>06/1922: Screen good, faces south.</t>
    </r>
    <r>
      <rPr>
        <sz val="10"/>
        <color indexed="8"/>
        <rFont val="Helvetica Neue"/>
      </rPr>
      <t xml:space="preserve">
</t>
    </r>
    <r>
      <rPr>
        <sz val="10"/>
        <color indexed="8"/>
        <rFont val="Arial"/>
      </rPr>
      <t>05/1943: Screen shifted 25 feet out of shed’s shadow.</t>
    </r>
    <r>
      <rPr>
        <sz val="10"/>
        <color indexed="8"/>
        <rFont val="Helvetica Neue"/>
      </rPr>
      <t xml:space="preserve">
</t>
    </r>
    <r>
      <rPr>
        <sz val="10"/>
        <color indexed="8"/>
        <rFont val="Arial"/>
      </rPr>
      <t>1948: Move to MO.</t>
    </r>
  </si>
  <si>
    <t>ROEBOURNE</t>
  </si>
  <si>
    <t>4090  2001-2021</t>
  </si>
  <si>
    <t>4090  2000-2021</t>
  </si>
  <si>
    <t>4035 1920-1931 rainfall</t>
  </si>
  <si>
    <t>4090  2000-2021 rainfall</t>
  </si>
  <si>
    <r>
      <rPr>
        <sz val="10"/>
        <color indexed="8"/>
        <rFont val="Arial"/>
      </rPr>
      <t>Roebourne 4035 and 4054</t>
    </r>
    <r>
      <rPr>
        <sz val="10"/>
        <color indexed="8"/>
        <rFont val="Helvetica Neue"/>
      </rPr>
      <t xml:space="preserve">
</t>
    </r>
    <r>
      <rPr>
        <sz val="10"/>
        <color indexed="8"/>
        <rFont val="Arial"/>
      </rPr>
      <t>10/1920: Moved to Roebourne. Records were received until observer died in 1918. “Never satisfactory”.</t>
    </r>
    <r>
      <rPr>
        <sz val="10"/>
        <color indexed="8"/>
        <rFont val="Helvetica Neue"/>
      </rPr>
      <t xml:space="preserve">
</t>
    </r>
    <r>
      <rPr>
        <sz val="10"/>
        <color indexed="8"/>
        <rFont val="Arial"/>
      </rPr>
      <t>04/1934: Screen very poor. New one sent.</t>
    </r>
    <r>
      <rPr>
        <sz val="10"/>
        <color indexed="8"/>
        <rFont val="Helvetica Neue"/>
      </rPr>
      <t xml:space="preserve">
</t>
    </r>
    <r>
      <rPr>
        <sz val="10"/>
        <color indexed="8"/>
        <rFont val="Arial"/>
      </rPr>
      <t>05/1947: New min replaced faulty one.</t>
    </r>
    <r>
      <rPr>
        <sz val="10"/>
        <color indexed="8"/>
        <rFont val="Helvetica Neue"/>
      </rPr>
      <t xml:space="preserve">
</t>
    </r>
    <r>
      <rPr>
        <sz val="10"/>
        <color indexed="8"/>
        <rFont val="Arial"/>
      </rPr>
      <t>1950s to present no change.</t>
    </r>
  </si>
  <si>
    <t>ONSLOW</t>
  </si>
  <si>
    <t>5017  1943-2021</t>
  </si>
  <si>
    <t>5017  2000-2021</t>
  </si>
  <si>
    <t>5016 1897-1931 rainfall</t>
  </si>
  <si>
    <t>5017  2000-2021 rainfall</t>
  </si>
  <si>
    <r>
      <rPr>
        <sz val="8"/>
        <color indexed="8"/>
        <rFont val="Arial"/>
      </rPr>
      <t>Onslow 5016</t>
    </r>
    <r>
      <rPr>
        <sz val="8"/>
        <color indexed="8"/>
        <rFont val="Helvetica Neue"/>
      </rPr>
      <t xml:space="preserve">
</t>
    </r>
    <r>
      <rPr>
        <sz val="8"/>
        <color indexed="8"/>
        <rFont val="Arial"/>
      </rPr>
      <t>05/1924: First correspondence. Screen needs paint, faces south.</t>
    </r>
    <r>
      <rPr>
        <sz val="8"/>
        <color indexed="8"/>
        <rFont val="Helvetica Neue"/>
      </rPr>
      <t xml:space="preserve">
</t>
    </r>
    <r>
      <rPr>
        <sz val="8"/>
        <color indexed="8"/>
        <rFont val="Arial"/>
      </rPr>
      <t>07/1925: Whole town, including instruments, relocated 19km.</t>
    </r>
    <r>
      <rPr>
        <sz val="8"/>
        <color indexed="8"/>
        <rFont val="Helvetica Neue"/>
      </rPr>
      <t xml:space="preserve">
</t>
    </r>
    <r>
      <rPr>
        <sz val="8"/>
        <color indexed="8"/>
        <rFont val="Arial"/>
      </rPr>
      <t>08/1936: Min beaded.</t>
    </r>
    <r>
      <rPr>
        <sz val="8"/>
        <color indexed="8"/>
        <rFont val="Helvetica Neue"/>
      </rPr>
      <t xml:space="preserve">
</t>
    </r>
    <r>
      <rPr>
        <sz val="8"/>
        <color indexed="8"/>
        <rFont val="Arial"/>
      </rPr>
      <t>10/1948: Screen needs new door. Supplied 03/1949.</t>
    </r>
    <r>
      <rPr>
        <sz val="8"/>
        <color indexed="8"/>
        <rFont val="Helvetica Neue"/>
      </rPr>
      <t xml:space="preserve">
</t>
    </r>
    <r>
      <rPr>
        <sz val="8"/>
        <color indexed="8"/>
        <rFont val="Arial"/>
      </rPr>
      <t>11/1965: Instruments resited 6m away from poor site for better exposure.</t>
    </r>
    <r>
      <rPr>
        <sz val="8"/>
        <color indexed="8"/>
        <rFont val="Helvetica Neue"/>
      </rPr>
      <t xml:space="preserve">
</t>
    </r>
    <r>
      <rPr>
        <sz val="8"/>
        <color indexed="8"/>
        <rFont val="Arial"/>
      </rPr>
      <t>10/1971: Site closed. Airport station 3 miles away.</t>
    </r>
    <r>
      <rPr>
        <sz val="8"/>
        <color indexed="8"/>
        <rFont val="Helvetica Neue"/>
      </rPr>
      <t xml:space="preserve">
</t>
    </r>
    <r>
      <rPr>
        <sz val="8"/>
        <color indexed="8"/>
        <rFont val="Arial"/>
      </rPr>
      <t>02/1975: Station reopened at PO but 20m away in good exposure.</t>
    </r>
    <r>
      <rPr>
        <sz val="8"/>
        <color indexed="8"/>
        <rFont val="Helvetica Neue"/>
      </rPr>
      <t xml:space="preserve">
</t>
    </r>
    <r>
      <rPr>
        <sz val="8"/>
        <color indexed="8"/>
        <rFont val="Arial"/>
      </rPr>
      <t>04/1976: Move next door.</t>
    </r>
    <r>
      <rPr>
        <sz val="8"/>
        <color indexed="8"/>
        <rFont val="Helvetica Neue"/>
      </rPr>
      <t xml:space="preserve">
</t>
    </r>
    <r>
      <rPr>
        <sz val="8"/>
        <color indexed="8"/>
        <rFont val="Arial"/>
      </rPr>
      <t>05/1983: Screen poor colour due to red dust.</t>
    </r>
    <r>
      <rPr>
        <sz val="8"/>
        <color indexed="8"/>
        <rFont val="Helvetica Neue"/>
      </rPr>
      <t xml:space="preserve">
</t>
    </r>
    <r>
      <rPr>
        <sz val="8"/>
        <color indexed="8"/>
        <rFont val="Arial"/>
      </rPr>
      <t>08/1984-09/85: Temporary site 400m away over lawn to avoid dust.</t>
    </r>
    <r>
      <rPr>
        <sz val="8"/>
        <color indexed="8"/>
        <rFont val="Helvetica Neue"/>
      </rPr>
      <t xml:space="preserve">
</t>
    </r>
    <r>
      <rPr>
        <sz val="8"/>
        <color indexed="8"/>
        <rFont val="Arial"/>
      </rPr>
      <t>11/1987: Site soon to  be concreted.</t>
    </r>
    <r>
      <rPr>
        <sz val="8"/>
        <color indexed="8"/>
        <rFont val="Helvetica Neue"/>
      </rPr>
      <t xml:space="preserve">
</t>
    </r>
    <r>
      <rPr>
        <sz val="8"/>
        <color indexed="8"/>
        <rFont val="Arial"/>
      </rPr>
      <t>04/1989: Move to built-up site - site just satisfactory.</t>
    </r>
  </si>
  <si>
    <t>CARNARVON</t>
  </si>
  <si>
    <t>6011  1945-2021</t>
  </si>
  <si>
    <t>6011  2000-2021</t>
  </si>
  <si>
    <t>6062 1898-1931 rainfall</t>
  </si>
  <si>
    <t>6011  2000-2021 rainfall</t>
  </si>
  <si>
    <r>
      <rPr>
        <sz val="10"/>
        <color indexed="8"/>
        <rFont val="Arial"/>
      </rPr>
      <t>Carnarvon 6011 and 6062</t>
    </r>
    <r>
      <rPr>
        <sz val="10"/>
        <color indexed="8"/>
        <rFont val="Helvetica Neue"/>
      </rPr>
      <t xml:space="preserve">
</t>
    </r>
    <r>
      <rPr>
        <sz val="10"/>
        <color indexed="8"/>
        <rFont val="Arial"/>
      </rPr>
      <t>07/1918: First correspondence. Max and min entry problems.</t>
    </r>
    <r>
      <rPr>
        <sz val="10"/>
        <color indexed="8"/>
        <rFont val="Helvetica Neue"/>
      </rPr>
      <t xml:space="preserve">
</t>
    </r>
    <r>
      <rPr>
        <sz val="10"/>
        <color indexed="8"/>
        <rFont val="Arial"/>
      </rPr>
      <t>09/1931: Screen very poor. New one sent.</t>
    </r>
    <r>
      <rPr>
        <sz val="10"/>
        <color indexed="8"/>
        <rFont val="Helvetica Neue"/>
      </rPr>
      <t xml:space="preserve">
</t>
    </r>
    <r>
      <rPr>
        <sz val="10"/>
        <color indexed="8"/>
        <rFont val="Arial"/>
      </rPr>
      <t>04/1944: Site is only fair.</t>
    </r>
    <r>
      <rPr>
        <sz val="10"/>
        <color indexed="8"/>
        <rFont val="Helvetica Neue"/>
      </rPr>
      <t xml:space="preserve">
</t>
    </r>
    <r>
      <rPr>
        <sz val="10"/>
        <color indexed="8"/>
        <rFont val="Arial"/>
      </rPr>
      <t>1951: Move to MO 0.5 miles away over flat country.</t>
    </r>
  </si>
  <si>
    <t>GERALDTON</t>
  </si>
  <si>
    <t>8315  2011-2021</t>
  </si>
  <si>
    <t>8315  2000-2021</t>
  </si>
  <si>
    <t>8050 1897-1931 rainfall</t>
  </si>
  <si>
    <t>8315  2000-2021 rainfall</t>
  </si>
  <si>
    <r>
      <rPr>
        <sz val="10"/>
        <color indexed="8"/>
        <rFont val="Arial"/>
      </rPr>
      <t>Geraldton 8051 and 8050</t>
    </r>
    <r>
      <rPr>
        <sz val="10"/>
        <color indexed="8"/>
        <rFont val="Helvetica Neue"/>
      </rPr>
      <t xml:space="preserve">
</t>
    </r>
    <r>
      <rPr>
        <sz val="10"/>
        <color indexed="8"/>
        <rFont val="Arial"/>
      </rPr>
      <t>03/1921: First correspondence. Screen small but good, faces south.</t>
    </r>
    <r>
      <rPr>
        <sz val="10"/>
        <color indexed="8"/>
        <rFont val="Helvetica Neue"/>
      </rPr>
      <t xml:space="preserve">
</t>
    </r>
    <r>
      <rPr>
        <sz val="10"/>
        <color indexed="8"/>
        <rFont val="Arial"/>
      </rPr>
      <t>10/1926: Screen to be moved a few feet, away from sheds.</t>
    </r>
    <r>
      <rPr>
        <sz val="10"/>
        <color indexed="8"/>
        <rFont val="Helvetica Neue"/>
      </rPr>
      <t xml:space="preserve">
</t>
    </r>
    <r>
      <rPr>
        <sz val="10"/>
        <color indexed="8"/>
        <rFont val="Arial"/>
      </rPr>
      <t>01/1927: New PO.</t>
    </r>
    <r>
      <rPr>
        <sz val="10"/>
        <color indexed="8"/>
        <rFont val="Helvetica Neue"/>
      </rPr>
      <t xml:space="preserve">
</t>
    </r>
    <r>
      <rPr>
        <sz val="10"/>
        <color indexed="8"/>
        <rFont val="Arial"/>
      </rPr>
      <t>06/1944: Site has deteriorated due to building enclosing site.</t>
    </r>
    <r>
      <rPr>
        <sz val="10"/>
        <color indexed="8"/>
        <rFont val="Helvetica Neue"/>
      </rPr>
      <t xml:space="preserve">
</t>
    </r>
    <r>
      <rPr>
        <sz val="10"/>
        <color indexed="8"/>
        <rFont val="Arial"/>
      </rPr>
      <t>1952: Closed as site is enclosed. Moved to MO.</t>
    </r>
  </si>
  <si>
    <t>GUILDFORD</t>
  </si>
  <si>
    <t>Perth Airport 9021  1944-2021</t>
  </si>
  <si>
    <t>9021  2000-2021</t>
  </si>
  <si>
    <t>9022 1901-1931 rainfall</t>
  </si>
  <si>
    <t>9021  2000-2021 rainfall</t>
  </si>
  <si>
    <t>PERTH</t>
  </si>
  <si>
    <t>9225  1994-2021</t>
  </si>
  <si>
    <t>9225  2000-2021</t>
  </si>
  <si>
    <t>9034 1897-1931 rainfall</t>
  </si>
  <si>
    <t>9225  2000-2021 rainfall</t>
  </si>
  <si>
    <r>
      <rPr>
        <sz val="10"/>
        <color indexed="8"/>
        <rFont val="Arial"/>
      </rPr>
      <t>Perth 9034</t>
    </r>
    <r>
      <rPr>
        <sz val="10"/>
        <color indexed="8"/>
        <rFont val="Helvetica Neue"/>
      </rPr>
      <t xml:space="preserve">
</t>
    </r>
    <r>
      <rPr>
        <sz val="10"/>
        <color indexed="8"/>
        <rFont val="Arial"/>
      </rPr>
      <t>01/1897: Stevenson Screen set up.</t>
    </r>
    <r>
      <rPr>
        <sz val="10"/>
        <color indexed="8"/>
        <rFont val="Helvetica Neue"/>
      </rPr>
      <t xml:space="preserve">
</t>
    </r>
    <r>
      <rPr>
        <sz val="10"/>
        <color indexed="8"/>
        <rFont val="Arial"/>
      </rPr>
      <t>No moves 1924-30.</t>
    </r>
    <r>
      <rPr>
        <sz val="10"/>
        <color indexed="8"/>
        <rFont val="Helvetica Neue"/>
      </rPr>
      <t xml:space="preserve">
</t>
    </r>
    <r>
      <rPr>
        <sz val="10"/>
        <color indexed="8"/>
        <rFont val="Arial"/>
      </rPr>
      <t>08/1963: Site moved to school.</t>
    </r>
    <r>
      <rPr>
        <sz val="10"/>
        <color indexed="8"/>
        <rFont val="Helvetica Neue"/>
      </rPr>
      <t xml:space="preserve">
</t>
    </r>
    <r>
      <rPr>
        <sz val="10"/>
        <color indexed="8"/>
        <rFont val="Arial"/>
      </rPr>
      <t>06/1967: Move to new RO</t>
    </r>
    <r>
      <rPr>
        <sz val="10"/>
        <color indexed="8"/>
        <rFont val="Helvetica Neue"/>
      </rPr>
      <t xml:space="preserve">	</t>
    </r>
    <r>
      <rPr>
        <sz val="10"/>
        <color indexed="8"/>
        <rFont val="Arial"/>
      </rPr>
      <t>3.1 km away.</t>
    </r>
  </si>
  <si>
    <t>ROTTNEST ISLAND</t>
  </si>
  <si>
    <t>9193  1983-2021</t>
  </si>
  <si>
    <t>9193  2000-2021</t>
  </si>
  <si>
    <t>9038 1898-1931 rainfall</t>
  </si>
  <si>
    <t>9193  2000-2021 rainfall</t>
  </si>
  <si>
    <r>
      <rPr>
        <sz val="10"/>
        <color indexed="8"/>
        <rFont val="Arial"/>
      </rPr>
      <t>Rottnest Island Lighthouse 9038</t>
    </r>
    <r>
      <rPr>
        <sz val="10"/>
        <color indexed="8"/>
        <rFont val="Helvetica Neue"/>
      </rPr>
      <t xml:space="preserve">
</t>
    </r>
    <r>
      <rPr>
        <sz val="10"/>
        <color indexed="8"/>
        <rFont val="Arial"/>
      </rPr>
      <t>10/1917: First correspondence. New max replaces faulty one.</t>
    </r>
    <r>
      <rPr>
        <sz val="10"/>
        <color indexed="8"/>
        <rFont val="Helvetica Neue"/>
      </rPr>
      <t xml:space="preserve">
</t>
    </r>
    <r>
      <rPr>
        <sz val="10"/>
        <color indexed="8"/>
        <rFont val="Arial"/>
      </rPr>
      <t>06/1922: Min faulty. Replaced. All else excellent.</t>
    </r>
    <r>
      <rPr>
        <sz val="10"/>
        <color indexed="8"/>
        <rFont val="Helvetica Neue"/>
      </rPr>
      <t xml:space="preserve">
</t>
    </r>
    <r>
      <rPr>
        <sz val="10"/>
        <color indexed="8"/>
        <rFont val="Arial"/>
      </rPr>
      <t>03/1965: Min replaced. Screen fixed. No moves.</t>
    </r>
    <r>
      <rPr>
        <sz val="10"/>
        <color indexed="8"/>
        <rFont val="Helvetica Neue"/>
      </rPr>
      <t xml:space="preserve">
</t>
    </r>
    <r>
      <rPr>
        <sz val="10"/>
        <color indexed="8"/>
        <rFont val="Arial"/>
      </rPr>
      <t>08/1968: Possible move proposed for permanence.</t>
    </r>
    <r>
      <rPr>
        <sz val="10"/>
        <color indexed="8"/>
        <rFont val="Helvetica Neue"/>
      </rPr>
      <t xml:space="preserve">
</t>
    </r>
    <r>
      <rPr>
        <sz val="10"/>
        <color indexed="8"/>
        <rFont val="Arial"/>
      </rPr>
      <t>11/1978: Small screen replaces large.</t>
    </r>
  </si>
  <si>
    <t>ALBANY</t>
  </si>
  <si>
    <t>9500  1880-2021</t>
  </si>
  <si>
    <t>9500  2000-2021</t>
  </si>
  <si>
    <t>9500 1897-1931 rainfall</t>
  </si>
  <si>
    <t>9500  2000-2021 rainfall</t>
  </si>
  <si>
    <t>BRIDGETOWN</t>
  </si>
  <si>
    <t>9617  1998-2021</t>
  </si>
  <si>
    <t>9617  2000-2021</t>
  </si>
  <si>
    <t>9510 1901-1931 rainfall</t>
  </si>
  <si>
    <t>9617  2000-2021 rainfall</t>
  </si>
  <si>
    <r>
      <rPr>
        <sz val="10"/>
        <color indexed="8"/>
        <rFont val="Arial"/>
      </rPr>
      <t>Bridgetown 9510</t>
    </r>
    <r>
      <rPr>
        <sz val="10"/>
        <color indexed="8"/>
        <rFont val="Helvetica Neue"/>
      </rPr>
      <t xml:space="preserve">
</t>
    </r>
    <r>
      <rPr>
        <sz val="10"/>
        <color indexed="8"/>
        <rFont val="Arial"/>
      </rPr>
      <t>Very good site.</t>
    </r>
    <r>
      <rPr>
        <sz val="10"/>
        <color indexed="8"/>
        <rFont val="Helvetica Neue"/>
      </rPr>
      <t xml:space="preserve">
</t>
    </r>
    <r>
      <rPr>
        <sz val="10"/>
        <color indexed="8"/>
        <rFont val="Arial"/>
      </rPr>
      <t>05/1924: First correspondence. Screen old observatory pattern, needing repairs and paint.</t>
    </r>
    <r>
      <rPr>
        <sz val="10"/>
        <color indexed="8"/>
        <rFont val="Helvetica Neue"/>
      </rPr>
      <t xml:space="preserve">
</t>
    </r>
    <r>
      <rPr>
        <sz val="10"/>
        <color indexed="8"/>
        <rFont val="Arial"/>
      </rPr>
      <t>Excellent site.</t>
    </r>
    <r>
      <rPr>
        <sz val="10"/>
        <color indexed="8"/>
        <rFont val="Helvetica Neue"/>
      </rPr>
      <t xml:space="preserve">
</t>
    </r>
    <r>
      <rPr>
        <sz val="10"/>
        <color indexed="8"/>
        <rFont val="Arial"/>
      </rPr>
      <t>11/1935: Screen moved 10m.</t>
    </r>
    <r>
      <rPr>
        <sz val="10"/>
        <color indexed="8"/>
        <rFont val="Helvetica Neue"/>
      </rPr>
      <t xml:space="preserve">
</t>
    </r>
    <r>
      <rPr>
        <sz val="10"/>
        <color indexed="8"/>
        <rFont val="Arial"/>
      </rPr>
      <t>05/1936: Screen was facing west, reorientated south.</t>
    </r>
    <r>
      <rPr>
        <sz val="10"/>
        <color indexed="8"/>
        <rFont val="Helvetica Neue"/>
      </rPr>
      <t xml:space="preserve">
</t>
    </r>
    <r>
      <rPr>
        <sz val="10"/>
        <color indexed="8"/>
        <rFont val="Arial"/>
      </rPr>
      <t>01/1942: Screen poor and rotted. New one supplied.</t>
    </r>
    <r>
      <rPr>
        <sz val="10"/>
        <color indexed="8"/>
        <rFont val="Helvetica Neue"/>
      </rPr>
      <t xml:space="preserve">
</t>
    </r>
    <r>
      <rPr>
        <sz val="10"/>
        <color indexed="8"/>
        <rFont val="Arial"/>
      </rPr>
      <t>11/1949: Site not as good due to move closer to shed and PO.</t>
    </r>
  </si>
  <si>
    <t>BUNBURY</t>
  </si>
  <si>
    <t>9965  1995-2021</t>
  </si>
  <si>
    <t>9965  2000-2021</t>
  </si>
  <si>
    <t>9514 1897-1931 rainfall</t>
  </si>
  <si>
    <t>9965  2000-2021 rainfall</t>
  </si>
  <si>
    <t>BUSSELTON</t>
  </si>
  <si>
    <t>9603  1997-2021</t>
  </si>
  <si>
    <t>9603  2000-2021</t>
  </si>
  <si>
    <t>9515 1901-1931 rainfall</t>
  </si>
  <si>
    <t>9603  2000-2021 rainfall</t>
  </si>
  <si>
    <r>
      <rPr>
        <sz val="10"/>
        <color indexed="8"/>
        <rFont val="Arial"/>
      </rPr>
      <t>Busselton 9519</t>
    </r>
    <r>
      <rPr>
        <sz val="10"/>
        <color indexed="8"/>
        <rFont val="Helvetica Neue"/>
      </rPr>
      <t xml:space="preserve">
</t>
    </r>
    <r>
      <rPr>
        <sz val="10"/>
        <color indexed="8"/>
        <rFont val="Arial"/>
      </rPr>
      <t>01/1916: First correspondence.</t>
    </r>
    <r>
      <rPr>
        <sz val="10"/>
        <color indexed="8"/>
        <rFont val="Helvetica Neue"/>
      </rPr>
      <t xml:space="preserve">
</t>
    </r>
    <r>
      <rPr>
        <sz val="10"/>
        <color indexed="8"/>
        <rFont val="Arial"/>
      </rPr>
      <t>05/1924: Screen observatory pattern.</t>
    </r>
    <r>
      <rPr>
        <sz val="10"/>
        <color indexed="8"/>
        <rFont val="Helvetica Neue"/>
      </rPr>
      <t xml:space="preserve">
</t>
    </r>
    <r>
      <rPr>
        <sz val="10"/>
        <color indexed="8"/>
        <rFont val="Arial"/>
      </rPr>
      <t>03/1940: New screen erected.</t>
    </r>
    <r>
      <rPr>
        <sz val="10"/>
        <color indexed="8"/>
        <rFont val="Helvetica Neue"/>
      </rPr>
      <t xml:space="preserve">
</t>
    </r>
    <r>
      <rPr>
        <sz val="10"/>
        <color indexed="8"/>
        <rFont val="Arial"/>
      </rPr>
      <t>10/1964: New screen. Possible move away from lighthouse.</t>
    </r>
    <r>
      <rPr>
        <sz val="10"/>
        <color indexed="8"/>
        <rFont val="Helvetica Neue"/>
      </rPr>
      <t xml:space="preserve">
</t>
    </r>
    <r>
      <rPr>
        <sz val="10"/>
        <color indexed="8"/>
        <rFont val="Arial"/>
      </rPr>
      <t>03/1984: New screen. No problems or moves.</t>
    </r>
    <r>
      <rPr>
        <sz val="10"/>
        <color indexed="8"/>
        <rFont val="Helvetica Neue"/>
      </rPr>
      <t xml:space="preserve">
</t>
    </r>
    <r>
      <rPr>
        <sz val="10"/>
        <color indexed="8"/>
        <rFont val="Arial"/>
      </rPr>
      <t>03/1985: Small screen replaces large one.</t>
    </r>
  </si>
  <si>
    <t>CAPE LEEUWIN</t>
  </si>
  <si>
    <t>9518  1897-2021</t>
  </si>
  <si>
    <t>9518  2000-2021</t>
  </si>
  <si>
    <t>CSIR  1897-1931 rainfall</t>
  </si>
  <si>
    <t>9518 1901-1931 rainfall</t>
  </si>
  <si>
    <t>9518  2000-2021 rainfall</t>
  </si>
  <si>
    <t>COLLIE</t>
  </si>
  <si>
    <t>9994  2002-2021</t>
  </si>
  <si>
    <t>9994  2000-2021</t>
  </si>
  <si>
    <t>9628 1901-1931 rainfall</t>
  </si>
  <si>
    <t>9994  2000-2021 rainfall</t>
  </si>
  <si>
    <t>DONNYBROOK</t>
  </si>
  <si>
    <t>9534  1902-2021</t>
  </si>
  <si>
    <t>9534  2000-2021</t>
  </si>
  <si>
    <t>9534 1902-1931 rainfall</t>
  </si>
  <si>
    <t>9534  2000-2021 rainfall</t>
  </si>
  <si>
    <r>
      <rPr>
        <sz val="10"/>
        <color indexed="8"/>
        <rFont val="Arial"/>
      </rPr>
      <t>Donnybrook 9534</t>
    </r>
    <r>
      <rPr>
        <sz val="10"/>
        <color indexed="8"/>
        <rFont val="Helvetica Neue"/>
      </rPr>
      <t xml:space="preserve">
</t>
    </r>
    <r>
      <rPr>
        <sz val="10"/>
        <color indexed="8"/>
        <rFont val="Arial"/>
      </rPr>
      <t>Not well documented.</t>
    </r>
    <r>
      <rPr>
        <sz val="10"/>
        <color indexed="8"/>
        <rFont val="Helvetica Neue"/>
      </rPr>
      <t xml:space="preserve">
</t>
    </r>
    <r>
      <rPr>
        <sz val="10"/>
        <color indexed="8"/>
        <rFont val="Arial"/>
      </rPr>
      <t>09/1918: First correspondence.</t>
    </r>
    <r>
      <rPr>
        <sz val="10"/>
        <color indexed="8"/>
        <rFont val="Helvetica Neue"/>
      </rPr>
      <t xml:space="preserve">
</t>
    </r>
    <r>
      <rPr>
        <sz val="10"/>
        <color indexed="8"/>
        <rFont val="Arial"/>
      </rPr>
      <t>05/1925: Min had break and observer was subtracting length of gap to get temperature.</t>
    </r>
    <r>
      <rPr>
        <sz val="10"/>
        <color indexed="8"/>
        <rFont val="Helvetica Neue"/>
      </rPr>
      <t xml:space="preserve">
</t>
    </r>
    <r>
      <rPr>
        <sz val="10"/>
        <color indexed="8"/>
        <rFont val="Arial"/>
      </rPr>
      <t>05/1924: Screen is observatory pattern.</t>
    </r>
    <r>
      <rPr>
        <sz val="10"/>
        <color indexed="8"/>
        <rFont val="Helvetica Neue"/>
      </rPr>
      <t xml:space="preserve">
</t>
    </r>
    <r>
      <rPr>
        <sz val="10"/>
        <color indexed="8"/>
        <rFont val="Arial"/>
      </rPr>
      <t>11/1949: Screen rotten and wobbles. Roof warped and sides made of tin. New screen</t>
    </r>
    <r>
      <rPr>
        <sz val="10"/>
        <color indexed="8"/>
        <rFont val="Helvetica Neue"/>
      </rPr>
      <t xml:space="preserve">
</t>
    </r>
    <r>
      <rPr>
        <sz val="10"/>
        <color indexed="8"/>
        <rFont val="Arial"/>
      </rPr>
      <t>requested 04/1950.</t>
    </r>
    <r>
      <rPr>
        <sz val="10"/>
        <color indexed="8"/>
        <rFont val="Helvetica Neue"/>
      </rPr>
      <t xml:space="preserve">
</t>
    </r>
    <r>
      <rPr>
        <sz val="10"/>
        <color indexed="8"/>
        <rFont val="Arial"/>
      </rPr>
      <t>11/1967: Long grass, shed has been erected.</t>
    </r>
    <r>
      <rPr>
        <sz val="10"/>
        <color indexed="8"/>
        <rFont val="Helvetica Neue"/>
      </rPr>
      <t xml:space="preserve">
</t>
    </r>
    <r>
      <rPr>
        <sz val="10"/>
        <color indexed="8"/>
        <rFont val="Arial"/>
      </rPr>
      <t>03/1987: Site poor.</t>
    </r>
    <r>
      <rPr>
        <sz val="10"/>
        <color indexed="8"/>
        <rFont val="Helvetica Neue"/>
      </rPr>
      <t xml:space="preserve">
</t>
    </r>
    <r>
      <rPr>
        <sz val="10"/>
        <color indexed="8"/>
        <rFont val="Arial"/>
      </rPr>
      <t>10/1987: Screen relocated 70m ENE to more open site.</t>
    </r>
  </si>
  <si>
    <t>ESPERANCE</t>
  </si>
  <si>
    <t>9789  1969-2021</t>
  </si>
  <si>
    <t>9789  2000-2021</t>
  </si>
  <si>
    <t>9541 1897-1931 rainfall</t>
  </si>
  <si>
    <t>9789  2000-2021 rainfall</t>
  </si>
  <si>
    <t>MANDURAH</t>
  </si>
  <si>
    <t>9977  2001-2021</t>
  </si>
  <si>
    <t>9977  2000-2021</t>
  </si>
  <si>
    <t>9572 1901-1931 rainfall</t>
  </si>
  <si>
    <t>9977  2000-2021 rainfall</t>
  </si>
  <si>
    <t>9581  1905-2021</t>
  </si>
  <si>
    <t>9581  2000-2021</t>
  </si>
  <si>
    <t>9581 1905-1931 rainfall</t>
  </si>
  <si>
    <t>9581  2000-2021 rainfall</t>
  </si>
  <si>
    <r>
      <rPr>
        <sz val="10"/>
        <color indexed="8"/>
        <rFont val="Arial"/>
      </rPr>
      <t>Mount Barker 9581</t>
    </r>
    <r>
      <rPr>
        <sz val="10"/>
        <color indexed="8"/>
        <rFont val="Helvetica Neue"/>
      </rPr>
      <t xml:space="preserve">
</t>
    </r>
    <r>
      <rPr>
        <sz val="10"/>
        <color indexed="8"/>
        <rFont val="Arial"/>
      </rPr>
      <t>02/1915: First correspondence. Observer dies.</t>
    </r>
    <r>
      <rPr>
        <sz val="10"/>
        <color indexed="8"/>
        <rFont val="Helvetica Neue"/>
      </rPr>
      <t xml:space="preserve">
</t>
    </r>
    <r>
      <rPr>
        <sz val="10"/>
        <color indexed="8"/>
        <rFont val="Arial"/>
      </rPr>
      <t>05/1924: Good exposure.</t>
    </r>
    <r>
      <rPr>
        <sz val="10"/>
        <color indexed="8"/>
        <rFont val="Helvetica Neue"/>
      </rPr>
      <t xml:space="preserve">
</t>
    </r>
    <r>
      <rPr>
        <sz val="10"/>
        <color indexed="8"/>
        <rFont val="Arial"/>
      </rPr>
      <t>03/1932: Screen fixed.</t>
    </r>
    <r>
      <rPr>
        <sz val="10"/>
        <color indexed="8"/>
        <rFont val="Helvetica Neue"/>
      </rPr>
      <t xml:space="preserve">
</t>
    </r>
    <r>
      <rPr>
        <sz val="10"/>
        <color indexed="8"/>
        <rFont val="Arial"/>
      </rPr>
      <t>04/1934: Screen moved 80m N for better exposure.</t>
    </r>
    <r>
      <rPr>
        <sz val="10"/>
        <color indexed="8"/>
        <rFont val="Helvetica Neue"/>
      </rPr>
      <t xml:space="preserve">
</t>
    </r>
    <r>
      <rPr>
        <sz val="10"/>
        <color indexed="8"/>
        <rFont val="Arial"/>
      </rPr>
      <t>03/1958: Move to new PO 100m NE.</t>
    </r>
    <r>
      <rPr>
        <sz val="10"/>
        <color indexed="8"/>
        <rFont val="Helvetica Neue"/>
      </rPr>
      <t xml:space="preserve">
</t>
    </r>
    <r>
      <rPr>
        <sz val="10"/>
        <color indexed="8"/>
        <rFont val="Arial"/>
      </rPr>
      <t>03/1969: Large pile of wood to east.</t>
    </r>
    <r>
      <rPr>
        <sz val="10"/>
        <color indexed="8"/>
        <rFont val="Helvetica Neue"/>
      </rPr>
      <t xml:space="preserve">
</t>
    </r>
    <r>
      <rPr>
        <sz val="10"/>
        <color indexed="8"/>
        <rFont val="Arial"/>
      </rPr>
      <t>11/1975. Downgraded so move to Mount Barker North.</t>
    </r>
    <r>
      <rPr>
        <sz val="10"/>
        <color indexed="8"/>
        <rFont val="Helvetica Neue"/>
      </rPr>
      <t xml:space="preserve">
</t>
    </r>
    <r>
      <rPr>
        <sz val="10"/>
        <color indexed="8"/>
        <rFont val="Arial"/>
      </rPr>
      <t>07/1986: Move 350m WSW.</t>
    </r>
  </si>
  <si>
    <t>KELLERBERRIN</t>
  </si>
  <si>
    <t>10073  1910-2021</t>
  </si>
  <si>
    <t>10073  2000-2021</t>
  </si>
  <si>
    <t>10073 1910-1931 rainfall</t>
  </si>
  <si>
    <t>10073  2000-2021 rainfall</t>
  </si>
  <si>
    <r>
      <rPr>
        <sz val="10"/>
        <color indexed="8"/>
        <rFont val="Arial"/>
      </rPr>
      <t>Kellerberrin 10073</t>
    </r>
    <r>
      <rPr>
        <sz val="10"/>
        <color indexed="8"/>
        <rFont val="Helvetica Neue"/>
      </rPr>
      <t xml:space="preserve">
</t>
    </r>
    <r>
      <rPr>
        <sz val="10"/>
        <color indexed="8"/>
        <rFont val="Arial"/>
      </rPr>
      <t>10/1913: First correspondence</t>
    </r>
    <r>
      <rPr>
        <sz val="10"/>
        <color indexed="8"/>
        <rFont val="Helvetica Neue"/>
      </rPr>
      <t xml:space="preserve">
</t>
    </r>
    <r>
      <rPr>
        <sz val="10"/>
        <color indexed="8"/>
        <rFont val="Arial"/>
      </rPr>
      <t>1910s: Observer problems.</t>
    </r>
    <r>
      <rPr>
        <sz val="10"/>
        <color indexed="8"/>
        <rFont val="Helvetica Neue"/>
      </rPr>
      <t xml:space="preserve">
</t>
    </r>
    <r>
      <rPr>
        <sz val="10"/>
        <color indexed="8"/>
        <rFont val="Arial"/>
      </rPr>
      <t>06/1935: New screen after being in poor state of repair.</t>
    </r>
    <r>
      <rPr>
        <sz val="10"/>
        <color indexed="8"/>
        <rFont val="Helvetica Neue"/>
      </rPr>
      <t xml:space="preserve">
</t>
    </r>
    <r>
      <rPr>
        <sz val="10"/>
        <color indexed="8"/>
        <rFont val="Arial"/>
      </rPr>
      <t>01/1939: Min problems due to reading of wrong end of thermometer.</t>
    </r>
    <r>
      <rPr>
        <sz val="10"/>
        <color indexed="8"/>
        <rFont val="Helvetica Neue"/>
      </rPr>
      <t xml:space="preserve">
</t>
    </r>
    <r>
      <rPr>
        <sz val="10"/>
        <color indexed="8"/>
        <rFont val="Arial"/>
      </rPr>
      <t>05/1971: Move 30m N to better exposure.</t>
    </r>
    <r>
      <rPr>
        <sz val="10"/>
        <color indexed="8"/>
        <rFont val="Helvetica Neue"/>
      </rPr>
      <t xml:space="preserve">
</t>
    </r>
    <r>
      <rPr>
        <sz val="10"/>
        <color indexed="8"/>
        <rFont val="Arial"/>
      </rPr>
      <t>11/1971: Move 6m W of PO.</t>
    </r>
    <r>
      <rPr>
        <sz val="10"/>
        <color indexed="8"/>
        <rFont val="Helvetica Neue"/>
      </rPr>
      <t xml:space="preserve">
</t>
    </r>
    <r>
      <rPr>
        <sz val="10"/>
        <color indexed="8"/>
        <rFont val="Arial"/>
      </rPr>
      <t>1979-85: No moves.</t>
    </r>
    <r>
      <rPr>
        <sz val="10"/>
        <color indexed="8"/>
        <rFont val="Helvetica Neue"/>
      </rPr>
      <t xml:space="preserve">
</t>
    </r>
    <r>
      <rPr>
        <sz val="10"/>
        <color indexed="8"/>
        <rFont val="Arial"/>
      </rPr>
      <t>10/1985: Move 500m E of PO</t>
    </r>
  </si>
  <si>
    <t>MERREDIN</t>
  </si>
  <si>
    <t>10092  1966-2021</t>
  </si>
  <si>
    <t>10092  2000-2021</t>
  </si>
  <si>
    <t>CSIR  1904-1931 rainfall</t>
  </si>
  <si>
    <t>10092 1914-1931 rainfall</t>
  </si>
  <si>
    <t>10092  2000-2021 rainfall</t>
  </si>
  <si>
    <r>
      <rPr>
        <sz val="10"/>
        <color indexed="8"/>
        <rFont val="Arial"/>
      </rPr>
      <t>Merredin 10092 and 10093</t>
    </r>
    <r>
      <rPr>
        <sz val="10"/>
        <color indexed="8"/>
        <rFont val="Helvetica Neue"/>
      </rPr>
      <t xml:space="preserve">
</t>
    </r>
    <r>
      <rPr>
        <sz val="10"/>
        <color indexed="8"/>
        <rFont val="Arial"/>
      </rPr>
      <t>Not much information but seems good quality.</t>
    </r>
    <r>
      <rPr>
        <sz val="10"/>
        <color indexed="8"/>
        <rFont val="Helvetica Neue"/>
      </rPr>
      <t xml:space="preserve">
</t>
    </r>
    <r>
      <rPr>
        <sz val="10"/>
        <color indexed="8"/>
        <rFont val="Arial"/>
      </rPr>
      <t>08/1915: First correspondence. Entry problems.</t>
    </r>
    <r>
      <rPr>
        <sz val="10"/>
        <color indexed="8"/>
        <rFont val="Helvetica Neue"/>
      </rPr>
      <t xml:space="preserve">
</t>
    </r>
    <r>
      <rPr>
        <sz val="10"/>
        <color indexed="8"/>
        <rFont val="Arial"/>
      </rPr>
      <t>05/1957: Move 150m SE from old site.</t>
    </r>
    <r>
      <rPr>
        <sz val="10"/>
        <color indexed="8"/>
        <rFont val="Helvetica Neue"/>
      </rPr>
      <t xml:space="preserve">
</t>
    </r>
    <r>
      <rPr>
        <sz val="10"/>
        <color indexed="8"/>
        <rFont val="Arial"/>
      </rPr>
      <t>01/1966: Move to excellent site due to downgrading.</t>
    </r>
    <r>
      <rPr>
        <sz val="10"/>
        <color indexed="8"/>
        <rFont val="Helvetica Neue"/>
      </rPr>
      <t xml:space="preserve">
</t>
    </r>
    <r>
      <rPr>
        <sz val="10"/>
        <color indexed="8"/>
        <rFont val="Arial"/>
      </rPr>
      <t>03/1986: Site cleared after becoming overgrown.</t>
    </r>
  </si>
  <si>
    <t>NORTHAM</t>
  </si>
  <si>
    <t>10111  1902-2021</t>
  </si>
  <si>
    <t>10111  2000-2021</t>
  </si>
  <si>
    <t>10111 1902-1931 rainfall</t>
  </si>
  <si>
    <t>10111  2000-2021 rainfall</t>
  </si>
  <si>
    <r>
      <rPr>
        <sz val="9"/>
        <color indexed="8"/>
        <rFont val="Arial"/>
      </rPr>
      <t>Northam 10111</t>
    </r>
    <r>
      <rPr>
        <sz val="9"/>
        <color indexed="8"/>
        <rFont val="Helvetica Neue"/>
      </rPr>
      <t xml:space="preserve">
</t>
    </r>
    <r>
      <rPr>
        <sz val="9"/>
        <color indexed="8"/>
        <rFont val="Arial"/>
      </rPr>
      <t>04/1919: First correspondence.</t>
    </r>
    <r>
      <rPr>
        <sz val="9"/>
        <color indexed="8"/>
        <rFont val="Helvetica Neue"/>
      </rPr>
      <t xml:space="preserve">
</t>
    </r>
    <r>
      <rPr>
        <sz val="9"/>
        <color indexed="8"/>
        <rFont val="Arial"/>
      </rPr>
      <t>11/1919: Screen fixed after being in poor state of repair.</t>
    </r>
    <r>
      <rPr>
        <sz val="9"/>
        <color indexed="8"/>
        <rFont val="Helvetica Neue"/>
      </rPr>
      <t xml:space="preserve">
</t>
    </r>
    <r>
      <rPr>
        <sz val="9"/>
        <color indexed="8"/>
        <rFont val="Arial"/>
      </rPr>
      <t>05/1919: Screen had been moved to within a foot of a new building.</t>
    </r>
    <r>
      <rPr>
        <sz val="9"/>
        <color indexed="8"/>
        <rFont val="Helvetica Neue"/>
      </rPr>
      <t xml:space="preserve">
</t>
    </r>
    <r>
      <rPr>
        <sz val="9"/>
        <color indexed="8"/>
        <rFont val="Arial"/>
      </rPr>
      <t>11/1924: Screen moved into open.                                07/1951: New screen after being blown down and damaged by car many years prior.</t>
    </r>
    <r>
      <rPr>
        <sz val="9"/>
        <color indexed="8"/>
        <rFont val="Helvetica Neue"/>
      </rPr>
      <t xml:space="preserve">
</t>
    </r>
    <r>
      <rPr>
        <sz val="9"/>
        <color indexed="8"/>
        <rFont val="Arial"/>
      </rPr>
      <t>11/1961: Move from PO to golf club 1.6 km.</t>
    </r>
    <r>
      <rPr>
        <sz val="9"/>
        <color indexed="8"/>
        <rFont val="Helvetica Neue"/>
      </rPr>
      <t xml:space="preserve">
</t>
    </r>
    <r>
      <rPr>
        <sz val="9"/>
        <color indexed="8"/>
        <rFont val="Arial"/>
      </rPr>
      <t>10/1962: Move to army</t>
    </r>
    <r>
      <rPr>
        <sz val="9"/>
        <color indexed="8"/>
        <rFont val="Helvetica Neue"/>
      </rPr>
      <t xml:space="preserve">	</t>
    </r>
    <r>
      <rPr>
        <sz val="9"/>
        <color indexed="8"/>
        <rFont val="Arial"/>
      </rPr>
      <t>800m SSE.</t>
    </r>
    <r>
      <rPr>
        <sz val="9"/>
        <color indexed="8"/>
        <rFont val="Helvetica Neue"/>
      </rPr>
      <t xml:space="preserve">
</t>
    </r>
    <r>
      <rPr>
        <sz val="9"/>
        <color indexed="8"/>
        <rFont val="Arial"/>
      </rPr>
      <t>09/1975: Move back to golf club.</t>
    </r>
    <r>
      <rPr>
        <sz val="9"/>
        <color indexed="8"/>
        <rFont val="Helvetica Neue"/>
      </rPr>
      <t xml:space="preserve">
</t>
    </r>
    <r>
      <rPr>
        <sz val="9"/>
        <color indexed="8"/>
        <rFont val="Arial"/>
      </rPr>
      <t>09/1979: Move 2 km to Agriculture Dept.</t>
    </r>
    <r>
      <rPr>
        <sz val="9"/>
        <color indexed="8"/>
        <rFont val="Helvetica Neue"/>
      </rPr>
      <t xml:space="preserve">
</t>
    </r>
    <r>
      <rPr>
        <sz val="9"/>
        <color indexed="8"/>
        <rFont val="Arial"/>
      </rPr>
      <t>11/1985: Move 2.8 km to council.</t>
    </r>
  </si>
  <si>
    <t>YORK</t>
  </si>
  <si>
    <t>10311  1996-2021</t>
  </si>
  <si>
    <t>10311  2000-2021</t>
  </si>
  <si>
    <t>10144 1897-1931 rainfall</t>
  </si>
  <si>
    <t>10311  2000-2021 rainfall</t>
  </si>
  <si>
    <r>
      <rPr>
        <sz val="10"/>
        <color indexed="8"/>
        <rFont val="Arial"/>
      </rPr>
      <t>York 10144</t>
    </r>
    <r>
      <rPr>
        <sz val="10"/>
        <color indexed="8"/>
        <rFont val="Helvetica Neue"/>
      </rPr>
      <t xml:space="preserve">
</t>
    </r>
    <r>
      <rPr>
        <sz val="10"/>
        <color indexed="8"/>
        <rFont val="Arial"/>
      </rPr>
      <t>04/1913: First correspondence. Poor observer.</t>
    </r>
    <r>
      <rPr>
        <sz val="10"/>
        <color indexed="8"/>
        <rFont val="Helvetica Neue"/>
      </rPr>
      <t xml:space="preserve">
</t>
    </r>
    <r>
      <rPr>
        <sz val="10"/>
        <color indexed="8"/>
        <rFont val="Arial"/>
      </rPr>
      <t>06/1924: Possible small change of site.</t>
    </r>
    <r>
      <rPr>
        <sz val="10"/>
        <color indexed="8"/>
        <rFont val="Helvetica Neue"/>
      </rPr>
      <t xml:space="preserve">
</t>
    </r>
    <r>
      <rPr>
        <sz val="10"/>
        <color indexed="8"/>
        <rFont val="Arial"/>
      </rPr>
      <t>04/1985: After being a very good station the site has deteriorated due to concreting and the nearby erection of an incinerator.</t>
    </r>
  </si>
  <si>
    <t>KATANNING</t>
  </si>
  <si>
    <t>10916  1999-2021</t>
  </si>
  <si>
    <t>10916  2000-2021</t>
  </si>
  <si>
    <t>10579 1896-1931 rainfall</t>
  </si>
  <si>
    <t>10916  2000-2021 rainfall</t>
  </si>
  <si>
    <r>
      <rPr>
        <sz val="10"/>
        <color indexed="8"/>
        <rFont val="Arial"/>
      </rPr>
      <t>Katanning 10579</t>
    </r>
    <r>
      <rPr>
        <sz val="10"/>
        <color indexed="8"/>
        <rFont val="Helvetica Neue"/>
      </rPr>
      <t xml:space="preserve">
</t>
    </r>
    <r>
      <rPr>
        <sz val="10"/>
        <color indexed="8"/>
        <rFont val="Arial"/>
      </rPr>
      <t>08/1919: First correspondence.</t>
    </r>
    <r>
      <rPr>
        <sz val="10"/>
        <color indexed="8"/>
        <rFont val="Helvetica Neue"/>
      </rPr>
      <t xml:space="preserve">
</t>
    </r>
    <r>
      <rPr>
        <sz val="10"/>
        <color indexed="8"/>
        <rFont val="Arial"/>
      </rPr>
      <t>02/1924: New screen after wife destroys one with an axe.</t>
    </r>
    <r>
      <rPr>
        <sz val="10"/>
        <color indexed="8"/>
        <rFont val="Helvetica Neue"/>
      </rPr>
      <t xml:space="preserve">
</t>
    </r>
    <r>
      <rPr>
        <sz val="10"/>
        <color indexed="8"/>
        <rFont val="Arial"/>
      </rPr>
      <t>12/1942: Possible move about 30 feet north.</t>
    </r>
    <r>
      <rPr>
        <sz val="10"/>
        <color indexed="8"/>
        <rFont val="Helvetica Neue"/>
      </rPr>
      <t xml:space="preserve">
</t>
    </r>
    <r>
      <rPr>
        <sz val="10"/>
        <color indexed="8"/>
        <rFont val="Arial"/>
      </rPr>
      <t>01/1952: Move 20m from PO to Line Yard.</t>
    </r>
    <r>
      <rPr>
        <sz val="10"/>
        <color indexed="8"/>
        <rFont val="Helvetica Neue"/>
      </rPr>
      <t xml:space="preserve">
</t>
    </r>
    <r>
      <rPr>
        <sz val="10"/>
        <color indexed="8"/>
        <rFont val="Arial"/>
      </rPr>
      <t>02/1972: Site poor due to clutter.</t>
    </r>
    <r>
      <rPr>
        <sz val="10"/>
        <color indexed="8"/>
        <rFont val="Helvetica Neue"/>
      </rPr>
      <t xml:space="preserve">
</t>
    </r>
    <r>
      <rPr>
        <sz val="10"/>
        <color indexed="8"/>
        <rFont val="Arial"/>
      </rPr>
      <t>07/1987: Move 100m N of PO.</t>
    </r>
  </si>
  <si>
    <t>NARROGIN</t>
  </si>
  <si>
    <t>10614  1913-2021</t>
  </si>
  <si>
    <t>10614  2000-2021</t>
  </si>
  <si>
    <t>10614 1913-1931 rainfall</t>
  </si>
  <si>
    <t>10614  2000-2021 rainfall</t>
  </si>
  <si>
    <r>
      <rPr>
        <sz val="10"/>
        <color indexed="8"/>
        <rFont val="Arial"/>
      </rPr>
      <t>Narrogin 10614 and 10613</t>
    </r>
    <r>
      <rPr>
        <sz val="10"/>
        <color indexed="8"/>
        <rFont val="Helvetica Neue"/>
      </rPr>
      <t xml:space="preserve">
</t>
    </r>
    <r>
      <rPr>
        <sz val="10"/>
        <color indexed="8"/>
        <rFont val="Arial"/>
      </rPr>
      <t>09/1911: First correspondence.</t>
    </r>
    <r>
      <rPr>
        <sz val="10"/>
        <color indexed="8"/>
        <rFont val="Helvetica Neue"/>
      </rPr>
      <t xml:space="preserve">
</t>
    </r>
    <r>
      <rPr>
        <sz val="10"/>
        <color indexed="8"/>
        <rFont val="Arial"/>
      </rPr>
      <t>1956: Site closed due to lack of interest.</t>
    </r>
    <r>
      <rPr>
        <sz val="10"/>
        <color indexed="8"/>
        <rFont val="Helvetica Neue"/>
      </rPr>
      <t xml:space="preserve">
</t>
    </r>
    <r>
      <rPr>
        <sz val="10"/>
        <color indexed="8"/>
        <rFont val="Arial"/>
      </rPr>
      <t>1965: New site opened at PO.</t>
    </r>
    <r>
      <rPr>
        <sz val="10"/>
        <color indexed="8"/>
        <rFont val="Helvetica Neue"/>
      </rPr>
      <t xml:space="preserve">
</t>
    </r>
    <r>
      <rPr>
        <sz val="10"/>
        <color indexed="8"/>
        <rFont val="Arial"/>
      </rPr>
      <t>01/1988: Move two blocks.</t>
    </r>
  </si>
  <si>
    <t>WANDERING</t>
  </si>
  <si>
    <t>10917  1998-2021</t>
  </si>
  <si>
    <t>10917  2000-2021</t>
  </si>
  <si>
    <t>10648 1903-1931 rainfall</t>
  </si>
  <si>
    <t>10917  2000-2021 rainfall</t>
  </si>
  <si>
    <r>
      <rPr>
        <sz val="10"/>
        <color indexed="8"/>
        <rFont val="Arial"/>
      </rPr>
      <t>Wandering 10648</t>
    </r>
    <r>
      <rPr>
        <sz val="10"/>
        <color indexed="8"/>
        <rFont val="Helvetica Neue"/>
      </rPr>
      <t xml:space="preserve">
</t>
    </r>
    <r>
      <rPr>
        <sz val="10"/>
        <color indexed="8"/>
        <rFont val="Arial"/>
      </rPr>
      <t>01/1922: First correspondence. Screen to have louvres fixed.</t>
    </r>
    <r>
      <rPr>
        <sz val="10"/>
        <color indexed="8"/>
        <rFont val="Helvetica Neue"/>
      </rPr>
      <t xml:space="preserve">
</t>
    </r>
    <r>
      <rPr>
        <sz val="10"/>
        <color indexed="8"/>
        <rFont val="Arial"/>
      </rPr>
      <t>05/1936: Screen door off hinges so fixed.</t>
    </r>
    <r>
      <rPr>
        <sz val="10"/>
        <color indexed="8"/>
        <rFont val="Helvetica Neue"/>
      </rPr>
      <t xml:space="preserve">
</t>
    </r>
    <r>
      <rPr>
        <sz val="10"/>
        <color indexed="8"/>
        <rFont val="Arial"/>
      </rPr>
      <t>02/1987: Trees have been growing so site deteriorates.</t>
    </r>
    <r>
      <rPr>
        <sz val="10"/>
        <color indexed="8"/>
        <rFont val="Helvetica Neue"/>
      </rPr>
      <t xml:space="preserve">
</t>
    </r>
    <r>
      <rPr>
        <sz val="10"/>
        <color indexed="8"/>
        <rFont val="Arial"/>
      </rPr>
      <t>07/1987: Move 20m to better exposure.</t>
    </r>
    <r>
      <rPr>
        <sz val="10"/>
        <color indexed="8"/>
        <rFont val="Helvetica Neue"/>
      </rPr>
      <t xml:space="preserve">
</t>
    </r>
    <r>
      <rPr>
        <sz val="10"/>
        <color indexed="8"/>
        <rFont val="Arial"/>
      </rPr>
      <t>11/1988: Move to Shire yard.</t>
    </r>
  </si>
  <si>
    <t>BALLADONIA</t>
  </si>
  <si>
    <t>11017  1901-2021</t>
  </si>
  <si>
    <t>11017  2000-2021</t>
  </si>
  <si>
    <t>11017 1902-1931 rainfall</t>
  </si>
  <si>
    <t>11017  2000-2021 rainfall</t>
  </si>
  <si>
    <r>
      <rPr>
        <sz val="10"/>
        <color indexed="8"/>
        <rFont val="Arial"/>
      </rPr>
      <t>Balladonia 11017</t>
    </r>
    <r>
      <rPr>
        <sz val="10"/>
        <color indexed="8"/>
        <rFont val="Helvetica Neue"/>
      </rPr>
      <t xml:space="preserve">
</t>
    </r>
    <r>
      <rPr>
        <sz val="10"/>
        <color indexed="8"/>
        <rFont val="Arial"/>
      </rPr>
      <t>02/1933: First correspondence.</t>
    </r>
    <r>
      <rPr>
        <sz val="10"/>
        <color indexed="8"/>
        <rFont val="Helvetica Neue"/>
      </rPr>
      <t xml:space="preserve">
</t>
    </r>
    <r>
      <rPr>
        <sz val="10"/>
        <color indexed="8"/>
        <rFont val="Arial"/>
      </rPr>
      <t>04/1942: Observer dies. Closed until 1960s.</t>
    </r>
    <r>
      <rPr>
        <sz val="10"/>
        <color indexed="8"/>
        <rFont val="Helvetica Neue"/>
      </rPr>
      <t xml:space="preserve">
</t>
    </r>
    <r>
      <rPr>
        <sz val="10"/>
        <color indexed="8"/>
        <rFont val="Arial"/>
      </rPr>
      <t>1964-5: Temporary site 27.0 km W.</t>
    </r>
    <r>
      <rPr>
        <sz val="10"/>
        <color indexed="8"/>
        <rFont val="Helvetica Neue"/>
      </rPr>
      <t xml:space="preserve">
</t>
    </r>
    <r>
      <rPr>
        <sz val="10"/>
        <color indexed="8"/>
        <rFont val="Arial"/>
      </rPr>
      <t>1971: Move 500m to NE.</t>
    </r>
    <r>
      <rPr>
        <sz val="10"/>
        <color indexed="8"/>
        <rFont val="Helvetica Neue"/>
      </rPr>
      <t xml:space="preserve">
</t>
    </r>
    <r>
      <rPr>
        <sz val="10"/>
        <color indexed="8"/>
        <rFont val="Arial"/>
      </rPr>
      <t>1978: Temperatures often measured over periods longer than one day.</t>
    </r>
  </si>
  <si>
    <t>EYRE</t>
  </si>
  <si>
    <t>11019  1899-2021</t>
  </si>
  <si>
    <t>11019  2000-2021</t>
  </si>
  <si>
    <t>11019 1899-1927 rainfall</t>
  </si>
  <si>
    <t>11019  2000-2021 rainfall</t>
  </si>
  <si>
    <t>KALGOORLIE</t>
  </si>
  <si>
    <t>12038  1939-2021</t>
  </si>
  <si>
    <t>12038  2000-2021</t>
  </si>
  <si>
    <t>CSIR  1896-1931 rainfall</t>
  </si>
  <si>
    <t>12039 1897-1931 rainfall</t>
  </si>
  <si>
    <t>12038  2000-2021 rainfall</t>
  </si>
  <si>
    <r>
      <rPr>
        <sz val="10"/>
        <color indexed="8"/>
        <rFont val="Arial"/>
      </rPr>
      <t>Kalgoorlie 12038 and 12039</t>
    </r>
    <r>
      <rPr>
        <sz val="10"/>
        <color indexed="8"/>
        <rFont val="Helvetica Neue"/>
      </rPr>
      <t xml:space="preserve">
</t>
    </r>
    <r>
      <rPr>
        <sz val="10"/>
        <color indexed="8"/>
        <rFont val="Arial"/>
      </rPr>
      <t>1907: Thermometer shelter falling to pieces and needs replacing.</t>
    </r>
    <r>
      <rPr>
        <sz val="10"/>
        <color indexed="8"/>
        <rFont val="Helvetica Neue"/>
      </rPr>
      <t xml:space="preserve">
</t>
    </r>
    <r>
      <rPr>
        <sz val="10"/>
        <color indexed="8"/>
        <rFont val="Arial"/>
      </rPr>
      <t>03/1913: First correspondence. Quite a few reading problems in 1910s.</t>
    </r>
    <r>
      <rPr>
        <sz val="10"/>
        <color indexed="8"/>
        <rFont val="Helvetica Neue"/>
      </rPr>
      <t xml:space="preserve">
</t>
    </r>
    <r>
      <rPr>
        <sz val="10"/>
        <color indexed="8"/>
        <rFont val="Arial"/>
      </rPr>
      <t>05/1923: Screen poor with iron parts replacing wood.</t>
    </r>
    <r>
      <rPr>
        <sz val="10"/>
        <color indexed="8"/>
        <rFont val="Helvetica Neue"/>
      </rPr>
      <t xml:space="preserve">
</t>
    </r>
    <r>
      <rPr>
        <sz val="10"/>
        <color indexed="8"/>
        <rFont val="Arial"/>
      </rPr>
      <t>12/1936: Screen moved 100 yards as it was enclosed by sheds.</t>
    </r>
    <r>
      <rPr>
        <sz val="10"/>
        <color indexed="8"/>
        <rFont val="Helvetica Neue"/>
      </rPr>
      <t xml:space="preserve">
</t>
    </r>
    <r>
      <rPr>
        <sz val="10"/>
        <color indexed="8"/>
        <rFont val="Arial"/>
      </rPr>
      <t>01/1943: Move to MO.</t>
    </r>
    <r>
      <rPr>
        <sz val="10"/>
        <color indexed="8"/>
        <rFont val="Helvetica Neue"/>
      </rPr>
      <t xml:space="preserve">
</t>
    </r>
    <r>
      <rPr>
        <sz val="10"/>
        <color indexed="8"/>
        <rFont val="Arial"/>
      </rPr>
      <t>11/1943: Moved slightly as building will occur.</t>
    </r>
  </si>
  <si>
    <t>LAVERTON</t>
  </si>
  <si>
    <t>12305  1991-2021</t>
  </si>
  <si>
    <t>12305  2000-2021</t>
  </si>
  <si>
    <t>12045 1901-1931 rainfall</t>
  </si>
  <si>
    <t>12305  2000-2021 rainfall</t>
  </si>
  <si>
    <r>
      <rPr>
        <sz val="10"/>
        <color indexed="8"/>
        <rFont val="Arial"/>
      </rPr>
      <t>Laverton 12219 and 12045</t>
    </r>
    <r>
      <rPr>
        <sz val="10"/>
        <color indexed="8"/>
        <rFont val="Helvetica Neue"/>
      </rPr>
      <t xml:space="preserve">
</t>
    </r>
    <r>
      <rPr>
        <sz val="10"/>
        <color indexed="8"/>
        <rFont val="Arial"/>
      </rPr>
      <t>12/1934: First correspondence.</t>
    </r>
    <r>
      <rPr>
        <sz val="10"/>
        <color indexed="8"/>
        <rFont val="Helvetica Neue"/>
      </rPr>
      <t xml:space="preserve">
</t>
    </r>
    <r>
      <rPr>
        <sz val="10"/>
        <color indexed="8"/>
        <rFont val="Arial"/>
      </rPr>
      <t>05/1935: Screen poor, new one sent.</t>
    </r>
    <r>
      <rPr>
        <sz val="10"/>
        <color indexed="8"/>
        <rFont val="Helvetica Neue"/>
      </rPr>
      <t xml:space="preserve">
</t>
    </r>
    <r>
      <rPr>
        <sz val="10"/>
        <color indexed="8"/>
        <rFont val="Arial"/>
      </rPr>
      <t>06/1965: Site has become cluttered and is close to tin shed and tank.</t>
    </r>
    <r>
      <rPr>
        <sz val="10"/>
        <color indexed="8"/>
        <rFont val="Helvetica Neue"/>
      </rPr>
      <t xml:space="preserve">
</t>
    </r>
    <r>
      <rPr>
        <sz val="10"/>
        <color indexed="8"/>
        <rFont val="Arial"/>
      </rPr>
      <t>06/1967: Site moved to better exposure.</t>
    </r>
    <r>
      <rPr>
        <sz val="10"/>
        <color indexed="8"/>
        <rFont val="Helvetica Neue"/>
      </rPr>
      <t xml:space="preserve">
</t>
    </r>
    <r>
      <rPr>
        <sz val="10"/>
        <color indexed="8"/>
        <rFont val="Arial"/>
      </rPr>
      <t>01/1969: Move to excellent site.</t>
    </r>
  </si>
  <si>
    <t>SOUTHERN CROSS</t>
  </si>
  <si>
    <t>12320  1996-2021</t>
  </si>
  <si>
    <t>12320  2000-2021</t>
  </si>
  <si>
    <t>12074 1898-1931 rainfall</t>
  </si>
  <si>
    <t>12320  2000-2021 rainfall</t>
  </si>
  <si>
    <r>
      <rPr>
        <sz val="10"/>
        <color indexed="8"/>
        <rFont val="Arial"/>
      </rPr>
      <t>Southern Cross 12074</t>
    </r>
    <r>
      <rPr>
        <sz val="10"/>
        <color indexed="8"/>
        <rFont val="Helvetica Neue"/>
      </rPr>
      <t xml:space="preserve">
</t>
    </r>
    <r>
      <rPr>
        <sz val="10"/>
        <color indexed="8"/>
        <rFont val="Arial"/>
      </rPr>
      <t>09/1913: First correspondence.</t>
    </r>
    <r>
      <rPr>
        <sz val="10"/>
        <color indexed="8"/>
        <rFont val="Helvetica Neue"/>
      </rPr>
      <t xml:space="preserve">
</t>
    </r>
    <r>
      <rPr>
        <sz val="10"/>
        <color indexed="8"/>
        <rFont val="Arial"/>
      </rPr>
      <t>1910s: Entry problems and poor site.</t>
    </r>
    <r>
      <rPr>
        <sz val="10"/>
        <color indexed="8"/>
        <rFont val="Helvetica Neue"/>
      </rPr>
      <t xml:space="preserve">
</t>
    </r>
    <r>
      <rPr>
        <sz val="10"/>
        <color indexed="8"/>
        <rFont val="Arial"/>
      </rPr>
      <t>04/1923: Yard covered with pumpkins.</t>
    </r>
    <r>
      <rPr>
        <sz val="10"/>
        <color indexed="8"/>
        <rFont val="Helvetica Neue"/>
      </rPr>
      <t xml:space="preserve">
</t>
    </r>
    <r>
      <rPr>
        <sz val="10"/>
        <color indexed="8"/>
        <rFont val="Arial"/>
      </rPr>
      <t>12/1943: New screen.</t>
    </r>
    <r>
      <rPr>
        <sz val="10"/>
        <color indexed="8"/>
        <rFont val="Helvetica Neue"/>
      </rPr>
      <t xml:space="preserve">
</t>
    </r>
    <r>
      <rPr>
        <sz val="10"/>
        <color indexed="8"/>
        <rFont val="Arial"/>
      </rPr>
      <t>10/1961: Possible move.</t>
    </r>
    <r>
      <rPr>
        <sz val="10"/>
        <color indexed="8"/>
        <rFont val="Helvetica Neue"/>
      </rPr>
      <t xml:space="preserve">
</t>
    </r>
    <r>
      <rPr>
        <sz val="10"/>
        <color indexed="8"/>
        <rFont val="Arial"/>
      </rPr>
      <t>10/1972: Move 35m WNW to rear of PO.</t>
    </r>
  </si>
  <si>
    <t>WILUNA</t>
  </si>
  <si>
    <t>13044  2017-2021</t>
  </si>
  <si>
    <t>13044  2000-2021</t>
  </si>
  <si>
    <t>13012 1903-1931 rainfall</t>
  </si>
  <si>
    <t>13044  2000-2021 rainfall</t>
  </si>
  <si>
    <r>
      <rPr>
        <sz val="10"/>
        <color indexed="8"/>
        <rFont val="Arial"/>
      </rPr>
      <t>Wiluna 13012</t>
    </r>
    <r>
      <rPr>
        <sz val="10"/>
        <color indexed="8"/>
        <rFont val="Helvetica Neue"/>
      </rPr>
      <t xml:space="preserve">
</t>
    </r>
    <r>
      <rPr>
        <sz val="10"/>
        <color indexed="8"/>
        <rFont val="Arial"/>
      </rPr>
      <t>11/1912: First correspondence. New min after beading in old.</t>
    </r>
    <r>
      <rPr>
        <sz val="10"/>
        <color indexed="8"/>
        <rFont val="Helvetica Neue"/>
      </rPr>
      <t xml:space="preserve">
</t>
    </r>
    <r>
      <rPr>
        <sz val="10"/>
        <color indexed="8"/>
        <rFont val="Arial"/>
      </rPr>
      <t>10/1921: Screen fixed but has been facing SW.</t>
    </r>
    <r>
      <rPr>
        <sz val="10"/>
        <color indexed="8"/>
        <rFont val="Helvetica Neue"/>
      </rPr>
      <t xml:space="preserve">
</t>
    </r>
    <r>
      <rPr>
        <sz val="10"/>
        <color indexed="8"/>
        <rFont val="Arial"/>
      </rPr>
      <t>12/1941 : Very old screen replaced.</t>
    </r>
    <r>
      <rPr>
        <sz val="10"/>
        <color indexed="8"/>
        <rFont val="Helvetica Neue"/>
      </rPr>
      <t xml:space="preserve">
</t>
    </r>
    <r>
      <rPr>
        <sz val="10"/>
        <color indexed="8"/>
        <rFont val="Arial"/>
      </rPr>
      <t>06/1944: Thermometers replaced.</t>
    </r>
    <r>
      <rPr>
        <sz val="10"/>
        <color indexed="8"/>
        <rFont val="Helvetica Neue"/>
      </rPr>
      <t xml:space="preserve">
</t>
    </r>
    <r>
      <rPr>
        <sz val="10"/>
        <color indexed="8"/>
        <rFont val="Arial"/>
      </rPr>
      <t>11/1965: Screen has been moved and painted silver.</t>
    </r>
    <r>
      <rPr>
        <sz val="10"/>
        <color indexed="8"/>
        <rFont val="Helvetica Neue"/>
      </rPr>
      <t xml:space="preserve">
</t>
    </r>
    <r>
      <rPr>
        <sz val="10"/>
        <color indexed="8"/>
        <rFont val="Arial"/>
      </rPr>
      <t>06/1973: No change in poor site. Vehicles park nearby.</t>
    </r>
    <r>
      <rPr>
        <sz val="10"/>
        <color indexed="8"/>
        <rFont val="Helvetica Neue"/>
      </rPr>
      <t xml:space="preserve">
</t>
    </r>
    <r>
      <rPr>
        <sz val="10"/>
        <color indexed="8"/>
        <rFont val="Arial"/>
      </rPr>
      <t>09/1991: Site still cluttered so move planned</t>
    </r>
  </si>
  <si>
    <r>
      <rPr>
        <b val="1"/>
        <sz val="11"/>
        <color indexed="8"/>
        <rFont val="Arial"/>
      </rPr>
      <t xml:space="preserve">All 225 stations            </t>
    </r>
    <r>
      <rPr>
        <b val="1"/>
        <sz val="11"/>
        <color indexed="22"/>
        <rFont val="Arial"/>
      </rPr>
      <t xml:space="preserve">max, </t>
    </r>
    <r>
      <rPr>
        <b val="1"/>
        <sz val="11"/>
        <color indexed="23"/>
        <rFont val="Arial"/>
      </rPr>
      <t xml:space="preserve">min </t>
    </r>
    <r>
      <rPr>
        <b val="1"/>
        <sz val="11"/>
        <color indexed="8"/>
        <rFont val="Arial"/>
      </rPr>
      <t>and</t>
    </r>
    <r>
      <rPr>
        <b val="1"/>
        <sz val="11"/>
        <color indexed="23"/>
        <rFont val="Arial"/>
      </rPr>
      <t xml:space="preserve"> </t>
    </r>
    <r>
      <rPr>
        <b val="1"/>
        <sz val="11"/>
        <color indexed="19"/>
        <rFont val="Arial"/>
      </rPr>
      <t>rainfall</t>
    </r>
  </si>
  <si>
    <t>CSIR  &lt;-1931 average max</t>
  </si>
  <si>
    <t>Current stations max</t>
  </si>
  <si>
    <t>2000-2021</t>
  </si>
  <si>
    <t>CSIR  &lt;-1931 average min</t>
  </si>
  <si>
    <t>Current stations min</t>
  </si>
  <si>
    <t>CSIR  &lt;-1931 rainfall</t>
  </si>
  <si>
    <t>Matching years rainfall</t>
  </si>
  <si>
    <t>2000-2021 rainfall</t>
  </si>
  <si>
    <t>AUSTRALIA</t>
  </si>
  <si>
    <t>New South Wales (72)</t>
  </si>
  <si>
    <t>Victoria (33)</t>
  </si>
  <si>
    <t>Tasmania (8)</t>
  </si>
  <si>
    <t>Northern Territory (4)</t>
  </si>
  <si>
    <t>Queemsland (54)</t>
  </si>
  <si>
    <t>South Australia (18)</t>
  </si>
  <si>
    <t>Western Australia (36)</t>
  </si>
  <si>
    <r>
      <rPr>
        <b val="1"/>
        <sz val="11"/>
        <color indexed="8"/>
        <rFont val="Arial"/>
      </rPr>
      <t xml:space="preserve">All 225 stations         </t>
    </r>
    <r>
      <rPr>
        <b val="1"/>
        <sz val="11"/>
        <color indexed="27"/>
        <rFont val="Arial"/>
      </rPr>
      <t>mean</t>
    </r>
  </si>
  <si>
    <t>CSIR  &lt;-1931 average mean</t>
  </si>
  <si>
    <t>Current stations mean</t>
  </si>
  <si>
    <t>49 stations had a mean increase of 1C or more from &lt;1931 to 2000-2021 and their average increase was 1.3C
176 stations had a mean increase of 1C or less from &lt;1931 to 2000-2021 and their average increase was 0.4C</t>
  </si>
  <si>
    <r>
      <rPr>
        <b val="1"/>
        <sz val="11"/>
        <color indexed="8"/>
        <rFont val="Arial"/>
      </rPr>
      <t xml:space="preserve">Airport stations           </t>
    </r>
    <r>
      <rPr>
        <b val="1"/>
        <sz val="11"/>
        <color indexed="22"/>
        <rFont val="Arial"/>
      </rPr>
      <t xml:space="preserve">max, </t>
    </r>
    <r>
      <rPr>
        <b val="1"/>
        <sz val="11"/>
        <color indexed="23"/>
        <rFont val="Arial"/>
      </rPr>
      <t xml:space="preserve">min </t>
    </r>
    <r>
      <rPr>
        <b val="1"/>
        <sz val="11"/>
        <color indexed="8"/>
        <rFont val="Arial"/>
      </rPr>
      <t>and</t>
    </r>
    <r>
      <rPr>
        <b val="1"/>
        <sz val="11"/>
        <color indexed="23"/>
        <rFont val="Arial"/>
      </rPr>
      <t xml:space="preserve"> </t>
    </r>
    <r>
      <rPr>
        <b val="1"/>
        <sz val="11"/>
        <color indexed="19"/>
        <rFont val="Arial"/>
      </rPr>
      <t>rainfall</t>
    </r>
  </si>
  <si>
    <t>Airport statons (96)</t>
  </si>
  <si>
    <t>Non-airport stations (129)</t>
  </si>
  <si>
    <r>
      <rPr>
        <b val="1"/>
        <sz val="11"/>
        <color indexed="8"/>
        <rFont val="Arial"/>
      </rPr>
      <t xml:space="preserve">Airport stations         </t>
    </r>
    <r>
      <rPr>
        <b val="1"/>
        <sz val="11"/>
        <color indexed="27"/>
        <rFont val="Arial"/>
      </rPr>
      <t>mean</t>
    </r>
  </si>
  <si>
    <t>Airport statons</t>
  </si>
  <si>
    <t>Non-airport stations</t>
  </si>
  <si>
    <r>
      <rPr>
        <b val="1"/>
        <sz val="11"/>
        <color indexed="8"/>
        <rFont val="Arial"/>
      </rPr>
      <t xml:space="preserve">Automatic weather stations </t>
    </r>
    <r>
      <rPr>
        <b val="1"/>
        <sz val="11"/>
        <color indexed="22"/>
        <rFont val="Arial"/>
      </rPr>
      <t xml:space="preserve">max, </t>
    </r>
    <r>
      <rPr>
        <b val="1"/>
        <sz val="11"/>
        <color indexed="23"/>
        <rFont val="Arial"/>
      </rPr>
      <t xml:space="preserve">min </t>
    </r>
    <r>
      <rPr>
        <b val="1"/>
        <sz val="11"/>
        <color indexed="8"/>
        <rFont val="Arial"/>
      </rPr>
      <t>and</t>
    </r>
    <r>
      <rPr>
        <b val="1"/>
        <sz val="11"/>
        <color indexed="23"/>
        <rFont val="Arial"/>
      </rPr>
      <t xml:space="preserve"> </t>
    </r>
    <r>
      <rPr>
        <b val="1"/>
        <sz val="11"/>
        <color indexed="19"/>
        <rFont val="Arial"/>
      </rPr>
      <t>rainfall</t>
    </r>
  </si>
  <si>
    <t>AWS (169)</t>
  </si>
  <si>
    <t>Manual stations (56)</t>
  </si>
  <si>
    <r>
      <rPr>
        <b val="1"/>
        <sz val="11"/>
        <color indexed="8"/>
        <rFont val="Arial"/>
      </rPr>
      <t xml:space="preserve">Automatic weather stations </t>
    </r>
    <r>
      <rPr>
        <b val="1"/>
        <sz val="11"/>
        <color indexed="27"/>
        <rFont val="Arial"/>
      </rPr>
      <t>mean</t>
    </r>
  </si>
  <si>
    <t>Manual stations</t>
  </si>
  <si>
    <t>ACORN v non-ACORN stations *</t>
  </si>
  <si>
    <t>ACORN (73)</t>
  </si>
  <si>
    <t>Non-ACORN (146)</t>
  </si>
  <si>
    <t>Northern v southern stations * *</t>
  </si>
  <si>
    <t>Northern stations (48)</t>
  </si>
  <si>
    <t>Southern station (177)</t>
  </si>
  <si>
    <t>Population 2021</t>
  </si>
  <si>
    <t>Increase &lt;1931 to 2000-2021</t>
  </si>
  <si>
    <t>Above 100,000 (18)</t>
  </si>
  <si>
    <t>Below 100,000 (207)</t>
  </si>
  <si>
    <t>Above 50,000 (26)</t>
  </si>
  <si>
    <t>Below 50,000 (199)</t>
  </si>
  <si>
    <t>* ACORN stations exclude urban locations of Sydney, Melbourne, Adelaide, Hobart, Richmond NSW, Townsville, Rockhampton</t>
  </si>
  <si>
    <t>* * Northern stations are defined as all Queensland locations north of NT border, all NT locations and WA north of Geraldton</t>
  </si>
</sst>
</file>

<file path=xl/styles.xml><?xml version="1.0" encoding="utf-8"?>
<styleSheet xmlns="http://schemas.openxmlformats.org/spreadsheetml/2006/main">
  <numFmts count="3">
    <numFmt numFmtId="0" formatCode="General"/>
    <numFmt numFmtId="59" formatCode="0.0"/>
    <numFmt numFmtId="60" formatCode="mmmm"/>
  </numFmts>
  <fonts count="35">
    <font>
      <sz val="10"/>
      <color indexed="8"/>
      <name val="Helvetica Neue"/>
    </font>
    <font>
      <b val="1"/>
      <sz val="12"/>
      <color indexed="8"/>
      <name val="Helvetica Neue"/>
    </font>
    <font>
      <b val="1"/>
      <sz val="14"/>
      <color indexed="8"/>
      <name val="Arial"/>
    </font>
    <font>
      <b val="1"/>
      <sz val="12"/>
      <color indexed="8"/>
      <name val="Arial"/>
    </font>
    <font>
      <b val="1"/>
      <sz val="11"/>
      <color indexed="11"/>
      <name val="Arial"/>
    </font>
    <font>
      <b val="1"/>
      <sz val="15"/>
      <color indexed="12"/>
      <name val="Arial"/>
    </font>
    <font>
      <b val="1"/>
      <sz val="15"/>
      <color indexed="14"/>
      <name val="Arial"/>
    </font>
    <font>
      <sz val="12"/>
      <color indexed="8"/>
      <name val="Arial"/>
    </font>
    <font>
      <b val="1"/>
      <sz val="15"/>
      <color indexed="16"/>
      <name val="Arial"/>
    </font>
    <font>
      <i val="1"/>
      <sz val="10"/>
      <color indexed="8"/>
      <name val="Arial"/>
    </font>
    <font>
      <sz val="12"/>
      <color indexed="11"/>
      <name val="Arial"/>
    </font>
    <font>
      <sz val="11"/>
      <color indexed="8"/>
      <name val="Arial"/>
    </font>
    <font>
      <b val="1"/>
      <sz val="10"/>
      <color indexed="8"/>
      <name val="Arial"/>
    </font>
    <font>
      <sz val="10"/>
      <color indexed="8"/>
      <name val="Arial"/>
    </font>
    <font>
      <b val="1"/>
      <sz val="10"/>
      <color indexed="9"/>
      <name val="Arial"/>
    </font>
    <font>
      <i val="1"/>
      <sz val="10"/>
      <color indexed="8"/>
      <name val="Helvetica Neue"/>
    </font>
    <font>
      <i val="1"/>
      <sz val="11"/>
      <color indexed="8"/>
      <name val="Arial"/>
    </font>
    <font>
      <b val="1"/>
      <sz val="12"/>
      <color indexed="11"/>
      <name val="Arial"/>
    </font>
    <font>
      <sz val="9"/>
      <color indexed="8"/>
      <name val="Arial"/>
    </font>
    <font>
      <sz val="9"/>
      <color indexed="8"/>
      <name val="Helvetica Neue"/>
    </font>
    <font>
      <sz val="7"/>
      <color indexed="8"/>
      <name val="Arial"/>
    </font>
    <font>
      <sz val="7"/>
      <color indexed="8"/>
      <name val="Arial"/>
    </font>
    <font>
      <sz val="7"/>
      <color indexed="8"/>
      <name val="Helvetica Neue"/>
    </font>
    <font>
      <sz val="8"/>
      <color indexed="8"/>
      <name val="Arial"/>
    </font>
    <font>
      <sz val="8"/>
      <color indexed="8"/>
      <name val="Helvetica Neue"/>
    </font>
    <font>
      <sz val="8"/>
      <color indexed="8"/>
      <name val="Arial"/>
    </font>
    <font>
      <sz val="8"/>
      <color indexed="8"/>
      <name val="Helvetica Neue"/>
    </font>
    <font>
      <sz val="9"/>
      <color indexed="8"/>
      <name val="Arial"/>
    </font>
    <font>
      <sz val="9"/>
      <color indexed="8"/>
      <name val="Helvetica Neue"/>
    </font>
    <font>
      <b val="1"/>
      <sz val="11"/>
      <color indexed="8"/>
      <name val="Arial"/>
    </font>
    <font>
      <b val="1"/>
      <sz val="11"/>
      <color indexed="22"/>
      <name val="Arial"/>
    </font>
    <font>
      <b val="1"/>
      <sz val="11"/>
      <color indexed="23"/>
      <name val="Arial"/>
    </font>
    <font>
      <b val="1"/>
      <sz val="11"/>
      <color indexed="19"/>
      <name val="Arial"/>
    </font>
    <font>
      <b val="1"/>
      <sz val="13"/>
      <color indexed="8"/>
      <name val="Arial"/>
    </font>
    <font>
      <b val="1"/>
      <sz val="11"/>
      <color indexed="27"/>
      <name val="Arial"/>
    </font>
  </fonts>
  <fills count="15">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5"/>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4"/>
        <bgColor auto="1"/>
      </patternFill>
    </fill>
    <fill>
      <patternFill patternType="solid">
        <fgColor indexed="25"/>
        <bgColor auto="1"/>
      </patternFill>
    </fill>
    <fill>
      <patternFill patternType="solid">
        <fgColor indexed="8"/>
        <bgColor auto="1"/>
      </patternFill>
    </fill>
    <fill>
      <patternFill patternType="solid">
        <fgColor indexed="26"/>
        <bgColor auto="1"/>
      </patternFill>
    </fill>
    <fill>
      <patternFill patternType="solid">
        <fgColor indexed="28"/>
        <bgColor auto="1"/>
      </patternFill>
    </fill>
  </fills>
  <borders count="56">
    <border>
      <left/>
      <right/>
      <top/>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10"/>
      </top>
      <bottom style="medium">
        <color indexed="8"/>
      </bottom>
      <diagonal/>
    </border>
    <border>
      <left style="medium">
        <color indexed="8"/>
      </left>
      <right style="dotted">
        <color indexed="8"/>
      </right>
      <top style="medium">
        <color indexed="8"/>
      </top>
      <bottom style="thin">
        <color indexed="10"/>
      </bottom>
      <diagonal/>
    </border>
    <border>
      <left style="dotted">
        <color indexed="8"/>
      </left>
      <right style="thin">
        <color indexed="10"/>
      </right>
      <top style="medium">
        <color indexed="8"/>
      </top>
      <bottom style="thin">
        <color indexed="10"/>
      </bottom>
      <diagonal/>
    </border>
    <border>
      <left style="thin">
        <color indexed="10"/>
      </left>
      <right style="thin">
        <color indexed="10"/>
      </right>
      <top style="medium">
        <color indexed="8"/>
      </top>
      <bottom style="thin">
        <color indexed="10"/>
      </bottom>
      <diagonal/>
    </border>
    <border>
      <left style="thin">
        <color indexed="10"/>
      </left>
      <right>
        <color indexed="8"/>
      </right>
      <top style="medium">
        <color indexed="8"/>
      </top>
      <bottom style="thin">
        <color indexed="10"/>
      </bottom>
      <diagonal/>
    </border>
    <border>
      <left>
        <color indexed="8"/>
      </left>
      <right>
        <color indexed="8"/>
      </right>
      <top style="medium">
        <color indexed="8"/>
      </top>
      <bottom>
        <color indexed="8"/>
      </bottom>
      <diagonal/>
    </border>
    <border>
      <left>
        <color indexed="8"/>
      </left>
      <right style="thin">
        <color indexed="10"/>
      </right>
      <top style="medium">
        <color indexed="8"/>
      </top>
      <bottom style="thin">
        <color indexed="10"/>
      </bottom>
      <diagonal/>
    </border>
    <border>
      <left style="thin">
        <color indexed="10"/>
      </left>
      <right style="medium">
        <color indexed="8"/>
      </right>
      <top style="medium">
        <color indexed="8"/>
      </top>
      <bottom style="thin">
        <color indexed="10"/>
      </bottom>
      <diagonal/>
    </border>
    <border>
      <left style="medium">
        <color indexed="8"/>
      </left>
      <right style="thin">
        <color indexed="10"/>
      </right>
      <top style="thin">
        <color indexed="10"/>
      </top>
      <bottom style="thin">
        <color indexed="10"/>
      </bottom>
      <diagonal/>
    </border>
    <border>
      <left style="medium">
        <color indexed="8"/>
      </left>
      <right style="dotted">
        <color indexed="8"/>
      </right>
      <top style="thin">
        <color indexed="10"/>
      </top>
      <bottom style="thin">
        <color indexed="10"/>
      </bottom>
      <diagonal/>
    </border>
    <border>
      <left style="dotted">
        <color indexed="8"/>
      </left>
      <right style="thin">
        <color indexed="10"/>
      </right>
      <top style="thin">
        <color indexed="10"/>
      </top>
      <bottom style="thin">
        <color indexed="10"/>
      </bottom>
      <diagonal/>
    </border>
    <border>
      <left style="thin">
        <color indexed="10"/>
      </left>
      <right>
        <color indexed="8"/>
      </right>
      <top style="thin">
        <color indexed="10"/>
      </top>
      <bottom style="thin">
        <color indexed="10"/>
      </bottom>
      <diagonal/>
    </border>
    <border>
      <left>
        <color indexed="8"/>
      </left>
      <right>
        <color indexed="8"/>
      </right>
      <top>
        <color indexed="8"/>
      </top>
      <bottom>
        <color indexed="8"/>
      </bottom>
      <diagonal/>
    </border>
    <border>
      <left>
        <color indexed="8"/>
      </left>
      <right style="thin">
        <color indexed="10"/>
      </right>
      <top style="thin">
        <color indexed="10"/>
      </top>
      <bottom style="thin">
        <color indexed="10"/>
      </bottom>
      <diagonal/>
    </border>
    <border>
      <left style="thin">
        <color indexed="10"/>
      </left>
      <right style="medium">
        <color indexed="8"/>
      </right>
      <top style="thin">
        <color indexed="10"/>
      </top>
      <bottom style="thin">
        <color indexed="10"/>
      </bottom>
      <diagonal/>
    </border>
    <border>
      <left style="medium">
        <color indexed="8"/>
      </left>
      <right style="dotted">
        <color indexed="8"/>
      </right>
      <top style="thin">
        <color indexed="10"/>
      </top>
      <bottom>
        <color indexed="8"/>
      </bottom>
      <diagonal/>
    </border>
    <border>
      <left style="dotted">
        <color indexed="8"/>
      </left>
      <right style="thin">
        <color indexed="10"/>
      </right>
      <top style="thin">
        <color indexed="10"/>
      </top>
      <bottom>
        <color indexed="8"/>
      </bottom>
      <diagonal/>
    </border>
    <border>
      <left style="thin">
        <color indexed="10"/>
      </left>
      <right style="thin">
        <color indexed="10"/>
      </right>
      <top style="thin">
        <color indexed="10"/>
      </top>
      <bottom>
        <color indexed="8"/>
      </bottom>
      <diagonal/>
    </border>
    <border>
      <left style="thin">
        <color indexed="10"/>
      </left>
      <right>
        <color indexed="8"/>
      </right>
      <top style="thin">
        <color indexed="10"/>
      </top>
      <bottom>
        <color indexed="8"/>
      </bottom>
      <diagonal/>
    </border>
    <border>
      <left>
        <color indexed="8"/>
      </left>
      <right style="thin">
        <color indexed="10"/>
      </right>
      <top style="thin">
        <color indexed="10"/>
      </top>
      <bottom>
        <color indexed="8"/>
      </bottom>
      <diagonal/>
    </border>
    <border>
      <left style="thin">
        <color indexed="10"/>
      </left>
      <right style="medium">
        <color indexed="8"/>
      </right>
      <top style="thin">
        <color indexed="10"/>
      </top>
      <bottom>
        <color indexed="8"/>
      </bottom>
      <diagonal/>
    </border>
    <border>
      <left style="medium">
        <color indexed="8"/>
      </left>
      <right style="dotted">
        <color indexed="8"/>
      </right>
      <top>
        <color indexed="8"/>
      </top>
      <bottom>
        <color indexed="8"/>
      </bottom>
      <diagonal/>
    </border>
    <border>
      <left style="dotted">
        <color indexed="8"/>
      </left>
      <right>
        <color indexed="8"/>
      </right>
      <top>
        <color indexed="8"/>
      </top>
      <bottom>
        <color indexed="8"/>
      </bottom>
      <diagonal/>
    </border>
    <border>
      <left>
        <color indexed="8"/>
      </left>
      <right>
        <color indexed="8"/>
      </right>
      <top>
        <color indexed="8"/>
      </top>
      <bottom style="medium">
        <color indexed="8"/>
      </bottom>
      <diagonal/>
    </border>
    <border>
      <left>
        <color indexed="8"/>
      </left>
      <right style="medium">
        <color indexed="8"/>
      </right>
      <top>
        <color indexed="8"/>
      </top>
      <bottom style="medium">
        <color indexed="8"/>
      </bottom>
      <diagonal/>
    </border>
    <border>
      <left style="medium">
        <color indexed="8"/>
      </left>
      <right style="dotted">
        <color indexed="8"/>
      </right>
      <top>
        <color indexed="8"/>
      </top>
      <bottom style="thin">
        <color indexed="10"/>
      </bottom>
      <diagonal/>
    </border>
    <border>
      <left style="dotted">
        <color indexed="8"/>
      </left>
      <right style="thin">
        <color indexed="10"/>
      </right>
      <top>
        <color indexed="8"/>
      </top>
      <bottom style="thin">
        <color indexed="10"/>
      </bottom>
      <diagonal/>
    </border>
    <border>
      <left style="thin">
        <color indexed="10"/>
      </left>
      <right style="thin">
        <color indexed="10"/>
      </right>
      <top>
        <color indexed="8"/>
      </top>
      <bottom style="thin">
        <color indexed="10"/>
      </bottom>
      <diagonal/>
    </border>
    <border>
      <left style="thin">
        <color indexed="10"/>
      </left>
      <right>
        <color indexed="8"/>
      </right>
      <top>
        <color indexed="8"/>
      </top>
      <bottom style="thin">
        <color indexed="10"/>
      </bottom>
      <diagonal/>
    </border>
    <border>
      <left>
        <color indexed="8"/>
      </left>
      <right style="thin">
        <color indexed="10"/>
      </right>
      <top>
        <color indexed="8"/>
      </top>
      <bottom style="thin">
        <color indexed="10"/>
      </bottom>
      <diagonal/>
    </border>
    <border>
      <left>
        <color indexed="8"/>
      </left>
      <right style="medium">
        <color indexed="8"/>
      </right>
      <top>
        <color indexed="8"/>
      </top>
      <bottom>
        <color indexed="8"/>
      </bottom>
      <diagonal/>
    </border>
    <border>
      <left style="thin">
        <color indexed="10"/>
      </left>
      <right style="medium">
        <color indexed="8"/>
      </right>
      <top>
        <color indexed="8"/>
      </top>
      <bottom style="thin">
        <color indexed="10"/>
      </bottom>
      <diagonal/>
    </border>
    <border>
      <left style="medium">
        <color indexed="8"/>
      </left>
      <right style="thin">
        <color indexed="10"/>
      </right>
      <top style="thin">
        <color indexed="10"/>
      </top>
      <bottom>
        <color indexed="8"/>
      </bottom>
      <diagonal/>
    </border>
    <border>
      <left style="medium">
        <color indexed="8"/>
      </left>
      <right>
        <color indexed="8"/>
      </right>
      <top>
        <color indexed="8"/>
      </top>
      <bottom>
        <color indexed="8"/>
      </bottom>
      <diagonal/>
    </border>
    <border>
      <left style="medium">
        <color indexed="8"/>
      </left>
      <right>
        <color indexed="8"/>
      </right>
      <top>
        <color indexed="8"/>
      </top>
      <bottom style="medium">
        <color indexed="8"/>
      </bottom>
      <diagonal/>
    </border>
    <border>
      <left style="medium">
        <color indexed="8"/>
      </left>
      <right style="thin">
        <color indexed="10"/>
      </right>
      <top>
        <color indexed="8"/>
      </top>
      <bottom style="thin">
        <color indexed="10"/>
      </bottom>
      <diagonal/>
    </border>
    <border>
      <left>
        <color indexed="8"/>
      </left>
      <right>
        <color indexed="8"/>
      </right>
      <top style="medium">
        <color indexed="8"/>
      </top>
      <bottom style="medium">
        <color indexed="8"/>
      </bottom>
      <diagonal/>
    </border>
    <border>
      <left style="thin">
        <color indexed="10"/>
      </left>
      <right style="thin">
        <color indexed="8"/>
      </right>
      <top style="thin">
        <color indexed="10"/>
      </top>
      <bottom style="thin">
        <color indexed="10"/>
      </bottom>
      <diagonal/>
    </border>
    <border>
      <left style="thin">
        <color indexed="8"/>
      </left>
      <right>
        <color indexed="8"/>
      </right>
      <top style="medium">
        <color indexed="8"/>
      </top>
      <bottom style="medium">
        <color indexed="8"/>
      </bottom>
      <diagonal/>
    </border>
    <border>
      <left>
        <color indexed="8"/>
      </left>
      <right style="thin">
        <color indexed="10"/>
      </right>
      <top style="thin">
        <color indexed="10"/>
      </top>
      <bottom style="medium">
        <color indexed="8"/>
      </bottom>
      <diagonal/>
    </border>
    <border>
      <left style="thin">
        <color indexed="10"/>
      </left>
      <right style="thin">
        <color indexed="8"/>
      </right>
      <top style="thin">
        <color indexed="10"/>
      </top>
      <bottom style="medium">
        <color indexed="8"/>
      </bottom>
      <diagonal/>
    </border>
    <border>
      <left style="thin">
        <color indexed="8"/>
      </left>
      <right>
        <color indexed="8"/>
      </right>
      <top style="medium">
        <color indexed="8"/>
      </top>
      <bottom>
        <color indexed="8"/>
      </bottom>
      <diagonal/>
    </border>
    <border>
      <left style="thin">
        <color indexed="10"/>
      </left>
      <right style="medium">
        <color indexed="8"/>
      </right>
      <top style="thin">
        <color indexed="10"/>
      </top>
      <bottom style="medium">
        <color indexed="8"/>
      </bottom>
      <diagonal/>
    </border>
    <border>
      <left>
        <color indexed="8"/>
      </left>
      <right style="thin">
        <color indexed="8"/>
      </right>
      <top style="medium">
        <color indexed="8"/>
      </top>
      <bottom>
        <color indexed="8"/>
      </bottom>
      <diagonal/>
    </border>
    <border>
      <left style="thin">
        <color indexed="8"/>
      </left>
      <right>
        <color indexed="8"/>
      </right>
      <top>
        <color indexed="8"/>
      </top>
      <bottom>
        <color indexed="8"/>
      </bottom>
      <diagonal/>
    </border>
    <border>
      <left>
        <color indexed="8"/>
      </left>
      <right style="medium">
        <color indexed="8"/>
      </right>
      <top style="medium">
        <color indexed="8"/>
      </top>
      <bottom style="medium">
        <color indexed="8"/>
      </bottom>
      <diagonal/>
    </border>
    <border>
      <left style="thin">
        <color indexed="10"/>
      </left>
      <right style="thin">
        <color indexed="8"/>
      </right>
      <top>
        <color indexed="8"/>
      </top>
      <bottom style="thin">
        <color indexed="10"/>
      </bottom>
      <diagonal/>
    </border>
    <border>
      <left style="thin">
        <color indexed="10"/>
      </left>
      <right style="thin">
        <color indexed="8"/>
      </right>
      <top style="thin">
        <color indexed="10"/>
      </top>
      <bottom>
        <color indexed="8"/>
      </bottom>
      <diagonal/>
    </border>
    <border>
      <left style="medium">
        <color indexed="8"/>
      </left>
      <right style="thin">
        <color indexed="10"/>
      </right>
      <top style="thin">
        <color indexed="10"/>
      </top>
      <bottom style="medium">
        <color indexed="8"/>
      </bottom>
      <diagonal/>
    </border>
  </borders>
  <cellStyleXfs count="1">
    <xf numFmtId="0" fontId="0" applyNumberFormat="0" applyFont="1" applyFill="0" applyBorder="0" applyAlignment="1" applyProtection="0">
      <alignment vertical="top" wrapText="1"/>
    </xf>
  </cellStyleXfs>
  <cellXfs count="207">
    <xf numFmtId="0" fontId="0" applyNumberFormat="0" applyFont="1" applyFill="0" applyBorder="0" applyAlignment="1" applyProtection="0">
      <alignment vertical="top" wrapText="1"/>
    </xf>
    <xf numFmtId="0" fontId="0" applyNumberFormat="1" applyFont="1" applyFill="0" applyBorder="0" applyAlignment="1" applyProtection="0">
      <alignment vertical="top"/>
    </xf>
    <xf numFmtId="49" fontId="2" fillId="2" borderId="1" applyNumberFormat="1" applyFont="1" applyFill="1" applyBorder="1" applyAlignment="1" applyProtection="0">
      <alignment horizontal="center" vertical="center"/>
    </xf>
    <xf numFmtId="0" fontId="0" borderId="2" applyNumberFormat="0" applyFont="1" applyFill="0" applyBorder="1" applyAlignment="1" applyProtection="0">
      <alignment vertical="top"/>
    </xf>
    <xf numFmtId="0" fontId="0" borderId="3" applyNumberFormat="0" applyFont="1" applyFill="0" applyBorder="1" applyAlignment="1" applyProtection="0">
      <alignment vertical="top"/>
    </xf>
    <xf numFmtId="0" fontId="0" borderId="1" applyNumberFormat="0" applyFont="1" applyFill="0" applyBorder="1" applyAlignment="1" applyProtection="0">
      <alignment vertical="top"/>
    </xf>
    <xf numFmtId="49" fontId="3" borderId="4" applyNumberFormat="1" applyFont="1" applyFill="0" applyBorder="1" applyAlignment="1" applyProtection="0">
      <alignment horizontal="center" vertical="center"/>
    </xf>
    <xf numFmtId="0" fontId="0" borderId="5" applyNumberFormat="0" applyFont="1" applyFill="0" applyBorder="1" applyAlignment="1" applyProtection="0">
      <alignment vertical="top"/>
    </xf>
    <xf numFmtId="0" fontId="4" borderId="5" applyNumberFormat="0" applyFont="1" applyFill="0" applyBorder="1" applyAlignment="1" applyProtection="0">
      <alignment horizontal="center" vertical="top"/>
    </xf>
    <xf numFmtId="0" fontId="4" borderId="5" applyNumberFormat="0" applyFont="1" applyFill="0" applyBorder="1" applyAlignment="1" applyProtection="0">
      <alignment horizontal="center" vertical="top" wrapText="1"/>
    </xf>
    <xf numFmtId="49" fontId="2" fillId="2" borderId="6" applyNumberFormat="1" applyFont="1" applyFill="1" applyBorder="1" applyAlignment="1" applyProtection="0">
      <alignment horizontal="center" vertical="center" wrapText="1"/>
    </xf>
    <xf numFmtId="49" fontId="5" borderId="6" applyNumberFormat="1" applyFont="1" applyFill="0" applyBorder="1" applyAlignment="1" applyProtection="0">
      <alignment horizontal="center" vertical="center"/>
    </xf>
    <xf numFmtId="0" fontId="0" borderId="6" applyNumberFormat="0" applyFont="1" applyFill="0" applyBorder="1" applyAlignment="1" applyProtection="0">
      <alignment vertical="top"/>
    </xf>
    <xf numFmtId="59" fontId="3" fillId="3" borderId="6" applyNumberFormat="1" applyFont="1" applyFill="1" applyBorder="1" applyAlignment="1" applyProtection="0">
      <alignment horizontal="center" vertical="center" wrapText="1"/>
    </xf>
    <xf numFmtId="49" fontId="6" fillId="2" borderId="6" applyNumberFormat="1" applyFont="1" applyFill="1" applyBorder="1" applyAlignment="1" applyProtection="0">
      <alignment horizontal="center" vertical="center" wrapText="1"/>
    </xf>
    <xf numFmtId="59" fontId="7" fillId="4" borderId="6" applyNumberFormat="1" applyFont="1" applyFill="1" applyBorder="1" applyAlignment="1" applyProtection="0">
      <alignment vertical="top"/>
    </xf>
    <xf numFmtId="49" fontId="8" fillId="2" borderId="6" applyNumberFormat="1" applyFont="1" applyFill="1" applyBorder="1" applyAlignment="1" applyProtection="0">
      <alignment horizontal="center" vertical="center" wrapText="1"/>
    </xf>
    <xf numFmtId="49" fontId="9" fillId="2" borderId="5" applyNumberFormat="1" applyFont="1" applyFill="1" applyBorder="1" applyAlignment="1" applyProtection="0">
      <alignment vertical="top" wrapText="1"/>
    </xf>
    <xf numFmtId="0" fontId="10" fillId="2" borderId="5" applyNumberFormat="0" applyFont="1" applyFill="1" applyBorder="1" applyAlignment="1" applyProtection="0">
      <alignment vertical="top"/>
    </xf>
    <xf numFmtId="59" fontId="7" fillId="2" borderId="5" applyNumberFormat="1" applyFont="1" applyFill="1" applyBorder="1" applyAlignment="1" applyProtection="0">
      <alignment horizontal="center" vertical="center"/>
    </xf>
    <xf numFmtId="49" fontId="11" borderId="5" applyNumberFormat="1" applyFont="1" applyFill="0" applyBorder="1" applyAlignment="1" applyProtection="0">
      <alignment horizontal="center" vertical="center"/>
    </xf>
    <xf numFmtId="49" fontId="12" fillId="2" borderId="5" applyNumberFormat="1" applyFont="1" applyFill="1" applyBorder="1" applyAlignment="1" applyProtection="0">
      <alignment horizontal="center" vertical="center" wrapText="1"/>
    </xf>
    <xf numFmtId="49" fontId="12" fillId="5" borderId="5" applyNumberFormat="1" applyFont="1" applyFill="1" applyBorder="1" applyAlignment="1" applyProtection="0">
      <alignment horizontal="center" vertical="center" wrapText="1"/>
    </xf>
    <xf numFmtId="59" fontId="12" fillId="3" borderId="5" applyNumberFormat="1" applyFont="1" applyFill="1" applyBorder="1" applyAlignment="1" applyProtection="0">
      <alignment horizontal="center" vertical="center" wrapText="1"/>
    </xf>
    <xf numFmtId="49" fontId="12" fillId="6" borderId="5" applyNumberFormat="1" applyFont="1" applyFill="1" applyBorder="1" applyAlignment="1" applyProtection="0">
      <alignment horizontal="center" vertical="center" wrapText="1"/>
    </xf>
    <xf numFmtId="59" fontId="13" fillId="4" borderId="5" applyNumberFormat="1" applyFont="1" applyFill="1" applyBorder="1" applyAlignment="1" applyProtection="0">
      <alignment vertical="top"/>
    </xf>
    <xf numFmtId="49" fontId="14" fillId="7" borderId="5" applyNumberFormat="1" applyFont="1" applyFill="1" applyBorder="1" applyAlignment="1" applyProtection="0">
      <alignment horizontal="center" vertical="center" wrapText="1"/>
    </xf>
    <xf numFmtId="49" fontId="13" fillId="2" borderId="5" applyNumberFormat="1" applyFont="1" applyFill="1" applyBorder="1" applyAlignment="1" applyProtection="0">
      <alignment horizontal="left" vertical="center" wrapText="1"/>
    </xf>
    <xf numFmtId="0" fontId="7" fillId="2" borderId="5" applyNumberFormat="0" applyFont="1" applyFill="1" applyBorder="1" applyAlignment="1" applyProtection="0">
      <alignment horizontal="center" vertical="center"/>
    </xf>
    <xf numFmtId="60" fontId="11" borderId="5" applyNumberFormat="1" applyFont="1" applyFill="0" applyBorder="1" applyAlignment="1" applyProtection="0">
      <alignment horizontal="center" vertical="center"/>
    </xf>
    <xf numFmtId="59" fontId="7" fillId="8" borderId="5" applyNumberFormat="1" applyFont="1" applyFill="1" applyBorder="1" applyAlignment="1" applyProtection="0">
      <alignment horizontal="center" vertical="center"/>
    </xf>
    <xf numFmtId="59" fontId="7" fillId="3" borderId="5" applyNumberFormat="1" applyFont="1" applyFill="1" applyBorder="1" applyAlignment="1" applyProtection="0">
      <alignment horizontal="center" vertical="center"/>
    </xf>
    <xf numFmtId="59" fontId="7" fillId="4" borderId="5" applyNumberFormat="1" applyFont="1" applyFill="1" applyBorder="1" applyAlignment="1" applyProtection="0">
      <alignment vertical="top"/>
    </xf>
    <xf numFmtId="59" fontId="7" fillId="2" borderId="5" applyNumberFormat="1" applyFont="1" applyFill="1" applyBorder="1" applyAlignment="1" applyProtection="0">
      <alignment horizontal="center" vertical="center" wrapText="1"/>
    </xf>
    <xf numFmtId="49" fontId="9" fillId="2" borderId="5" applyNumberFormat="1" applyFont="1" applyFill="1" applyBorder="1" applyAlignment="1" applyProtection="0">
      <alignment horizontal="center" vertical="center"/>
    </xf>
    <xf numFmtId="49" fontId="11" fillId="8" borderId="5" applyNumberFormat="1" applyFont="1" applyFill="1" applyBorder="1" applyAlignment="1" applyProtection="0">
      <alignment horizontal="center" vertical="center"/>
    </xf>
    <xf numFmtId="59" fontId="3" fillId="8" borderId="5" applyNumberFormat="1" applyFont="1" applyFill="1" applyBorder="1" applyAlignment="1" applyProtection="0">
      <alignment horizontal="center" vertical="center"/>
    </xf>
    <xf numFmtId="59" fontId="3" fillId="3" borderId="5" applyNumberFormat="1" applyFont="1" applyFill="1" applyBorder="1" applyAlignment="1" applyProtection="0">
      <alignment horizontal="center" vertical="center"/>
    </xf>
    <xf numFmtId="59" fontId="3" fillId="4" borderId="5" applyNumberFormat="1" applyFont="1" applyFill="1" applyBorder="1" applyAlignment="1" applyProtection="0">
      <alignment vertical="top"/>
    </xf>
    <xf numFmtId="49" fontId="15" borderId="5" applyNumberFormat="1" applyFont="1" applyFill="0" applyBorder="1" applyAlignment="1" applyProtection="0">
      <alignment horizontal="center" vertical="center"/>
    </xf>
    <xf numFmtId="49" fontId="16" fillId="2" borderId="5" applyNumberFormat="1" applyFont="1" applyFill="1" applyBorder="1" applyAlignment="1" applyProtection="0">
      <alignment horizontal="center" vertical="center"/>
    </xf>
    <xf numFmtId="59" fontId="7" fillId="2" borderId="5" applyNumberFormat="1" applyFont="1" applyFill="1" applyBorder="1" applyAlignment="1" applyProtection="0">
      <alignment vertical="top"/>
    </xf>
    <xf numFmtId="59" fontId="7" fillId="3" borderId="5" applyNumberFormat="1" applyFont="1" applyFill="1" applyBorder="1" applyAlignment="1" applyProtection="0">
      <alignment vertical="top"/>
    </xf>
    <xf numFmtId="59" fontId="10" fillId="2" borderId="5" applyNumberFormat="1" applyFont="1" applyFill="1" applyBorder="1" applyAlignment="1" applyProtection="0">
      <alignment vertical="top"/>
    </xf>
    <xf numFmtId="59" fontId="11" fillId="2" borderId="5" applyNumberFormat="1" applyFont="1" applyFill="1" applyBorder="1" applyAlignment="1" applyProtection="0">
      <alignment horizontal="center" vertical="top"/>
    </xf>
    <xf numFmtId="49" fontId="13" fillId="2" borderId="5" applyNumberFormat="1" applyFont="1" applyFill="1" applyBorder="1" applyAlignment="1" applyProtection="0">
      <alignment vertical="center" wrapText="1"/>
    </xf>
    <xf numFmtId="59" fontId="13" fillId="2" borderId="5" applyNumberFormat="1" applyFont="1" applyFill="1" applyBorder="1" applyAlignment="1" applyProtection="0">
      <alignment horizontal="center" vertical="center" wrapText="1"/>
    </xf>
    <xf numFmtId="0" fontId="13" borderId="5" applyNumberFormat="0" applyFont="1" applyFill="0" applyBorder="1" applyAlignment="1" applyProtection="0">
      <alignment vertical="top"/>
    </xf>
    <xf numFmtId="49" fontId="13" fillId="2" borderId="5" applyNumberFormat="1" applyFont="1" applyFill="1" applyBorder="1" applyAlignment="1" applyProtection="0">
      <alignment vertical="center"/>
    </xf>
    <xf numFmtId="59" fontId="3" fillId="2" borderId="5" applyNumberFormat="1" applyFont="1" applyFill="1" applyBorder="1" applyAlignment="1" applyProtection="0">
      <alignment horizontal="center" vertical="center"/>
    </xf>
    <xf numFmtId="59" fontId="17" fillId="2" borderId="5" applyNumberFormat="1" applyFont="1" applyFill="1" applyBorder="1" applyAlignment="1" applyProtection="0">
      <alignment vertical="top"/>
    </xf>
    <xf numFmtId="59" fontId="7" fillId="8" borderId="5" applyNumberFormat="1" applyFont="1" applyFill="1" applyBorder="1" applyAlignment="1" applyProtection="0">
      <alignment horizontal="center" vertical="top"/>
    </xf>
    <xf numFmtId="0" fontId="7" borderId="5" applyNumberFormat="0" applyFont="1" applyFill="0" applyBorder="1" applyAlignment="1" applyProtection="0">
      <alignment horizontal="center" vertical="center"/>
    </xf>
    <xf numFmtId="49" fontId="16" fillId="2" borderId="5" applyNumberFormat="1" applyFont="1" applyFill="1" applyBorder="1" applyAlignment="1" applyProtection="0">
      <alignment horizontal="center" vertical="top"/>
    </xf>
    <xf numFmtId="49" fontId="11" borderId="5" applyNumberFormat="1" applyFont="1" applyFill="0" applyBorder="1" applyAlignment="1" applyProtection="0">
      <alignment horizontal="center" vertical="center" wrapText="1"/>
    </xf>
    <xf numFmtId="59" fontId="11" fillId="2" borderId="5" applyNumberFormat="1" applyFont="1" applyFill="1" applyBorder="1" applyAlignment="1" applyProtection="0">
      <alignment horizontal="center" vertical="center"/>
    </xf>
    <xf numFmtId="49" fontId="18" fillId="2" borderId="5" applyNumberFormat="1" applyFont="1" applyFill="1" applyBorder="1" applyAlignment="1" applyProtection="0">
      <alignment vertical="center" wrapText="1"/>
    </xf>
    <xf numFmtId="0" fontId="7" borderId="5" applyNumberFormat="1" applyFont="1" applyFill="0" applyBorder="1" applyAlignment="1" applyProtection="0">
      <alignment horizontal="center" vertical="center"/>
    </xf>
    <xf numFmtId="59" fontId="10" fillId="2" borderId="5" applyNumberFormat="1" applyFont="1" applyFill="1" applyBorder="1" applyAlignment="1" applyProtection="0">
      <alignment horizontal="center" vertical="top"/>
    </xf>
    <xf numFmtId="59" fontId="10" fillId="2" borderId="5" applyNumberFormat="1" applyFont="1" applyFill="1" applyBorder="1" applyAlignment="1" applyProtection="0">
      <alignment horizontal="center" vertical="center"/>
    </xf>
    <xf numFmtId="59" fontId="17" fillId="2" borderId="5" applyNumberFormat="1" applyFont="1" applyFill="1" applyBorder="1" applyAlignment="1" applyProtection="0">
      <alignment horizontal="center" vertical="center"/>
    </xf>
    <xf numFmtId="59" fontId="7" fillId="2" borderId="5" applyNumberFormat="1" applyFont="1" applyFill="1" applyBorder="1" applyAlignment="1" applyProtection="0">
      <alignment horizontal="left" vertical="center"/>
    </xf>
    <xf numFmtId="0" fontId="7" fillId="2" borderId="5" applyNumberFormat="0" applyFont="1" applyFill="1" applyBorder="1" applyAlignment="1" applyProtection="0">
      <alignment horizontal="center" vertical="center" wrapText="1"/>
    </xf>
    <xf numFmtId="0" fontId="16" fillId="2" borderId="5" applyNumberFormat="0" applyFont="1" applyFill="1" applyBorder="1" applyAlignment="1" applyProtection="0">
      <alignment horizontal="center" vertical="center"/>
    </xf>
    <xf numFmtId="49" fontId="2" fillId="2" borderId="5" applyNumberFormat="1" applyFont="1" applyFill="1" applyBorder="1" applyAlignment="1" applyProtection="0">
      <alignment horizontal="center" vertical="center"/>
    </xf>
    <xf numFmtId="59" fontId="7" fillId="2" borderId="5" applyNumberFormat="1" applyFont="1" applyFill="1" applyBorder="1" applyAlignment="1" applyProtection="0">
      <alignment horizontal="center" vertical="top"/>
    </xf>
    <xf numFmtId="49" fontId="2" fillId="2" borderId="5" applyNumberFormat="1" applyFont="1" applyFill="1" applyBorder="1" applyAlignment="1" applyProtection="0">
      <alignment horizontal="center" vertical="top"/>
    </xf>
    <xf numFmtId="49" fontId="20" fillId="2" borderId="5" applyNumberFormat="1" applyFont="1" applyFill="1" applyBorder="1" applyAlignment="1" applyProtection="0">
      <alignment vertical="top" wrapText="1"/>
    </xf>
    <xf numFmtId="59" fontId="7" fillId="2" borderId="5" applyNumberFormat="1" applyFont="1" applyFill="1" applyBorder="1" applyAlignment="1" applyProtection="0">
      <alignment horizontal="center" vertical="top" wrapText="1"/>
    </xf>
    <xf numFmtId="59" fontId="17" fillId="2" borderId="5" applyNumberFormat="1" applyFont="1" applyFill="1" applyBorder="1" applyAlignment="1" applyProtection="0">
      <alignment horizontal="center" vertical="top"/>
    </xf>
    <xf numFmtId="49" fontId="3" fillId="2" borderId="5" applyNumberFormat="1" applyFont="1" applyFill="1" applyBorder="1" applyAlignment="1" applyProtection="0">
      <alignment horizontal="center" vertical="top"/>
    </xf>
    <xf numFmtId="49" fontId="12" fillId="9" borderId="5" applyNumberFormat="1" applyFont="1" applyFill="1" applyBorder="1" applyAlignment="1" applyProtection="0">
      <alignment horizontal="center" vertical="center" wrapText="1"/>
    </xf>
    <xf numFmtId="49" fontId="21" fillId="2" borderId="5" applyNumberFormat="1" applyFont="1" applyFill="1" applyBorder="1" applyAlignment="1" applyProtection="0">
      <alignment vertical="center" wrapText="1"/>
    </xf>
    <xf numFmtId="49" fontId="10" fillId="2" borderId="5" applyNumberFormat="1" applyFont="1" applyFill="1" applyBorder="1" applyAlignment="1" applyProtection="0">
      <alignment vertical="center" wrapText="1"/>
    </xf>
    <xf numFmtId="49" fontId="23" fillId="2" borderId="5" applyNumberFormat="1" applyFont="1" applyFill="1" applyBorder="1" applyAlignment="1" applyProtection="0">
      <alignment vertical="center" wrapText="1"/>
    </xf>
    <xf numFmtId="49" fontId="3" fillId="2" borderId="5" applyNumberFormat="1" applyFont="1" applyFill="1" applyBorder="1" applyAlignment="1" applyProtection="0">
      <alignment horizontal="center" vertical="center"/>
    </xf>
    <xf numFmtId="59" fontId="7" borderId="5" applyNumberFormat="1" applyFont="1" applyFill="0" applyBorder="1" applyAlignment="1" applyProtection="0">
      <alignment vertical="top"/>
    </xf>
    <xf numFmtId="59" fontId="11" borderId="5" applyNumberFormat="1" applyFont="1" applyFill="0" applyBorder="1" applyAlignment="1" applyProtection="0">
      <alignment horizontal="center" vertical="top"/>
    </xf>
    <xf numFmtId="59" fontId="7" borderId="5" applyNumberFormat="1" applyFont="1" applyFill="0" applyBorder="1" applyAlignment="1" applyProtection="0">
      <alignment horizontal="left" vertical="top"/>
    </xf>
    <xf numFmtId="49" fontId="3" borderId="5" applyNumberFormat="1" applyFont="1" applyFill="0" applyBorder="1" applyAlignment="1" applyProtection="0">
      <alignment horizontal="center" vertical="top"/>
    </xf>
    <xf numFmtId="59" fontId="13" fillId="3" borderId="5" applyNumberFormat="1" applyFont="1" applyFill="1" applyBorder="1" applyAlignment="1" applyProtection="0">
      <alignment vertical="top"/>
    </xf>
    <xf numFmtId="49" fontId="25" fillId="2" borderId="5" applyNumberFormat="1" applyFont="1" applyFill="1" applyBorder="1" applyAlignment="1" applyProtection="0">
      <alignment vertical="center" wrapText="1"/>
    </xf>
    <xf numFmtId="59" fontId="3" fillId="3" borderId="5" applyNumberFormat="1" applyFont="1" applyFill="1" applyBorder="1" applyAlignment="1" applyProtection="0">
      <alignment vertical="top"/>
    </xf>
    <xf numFmtId="49" fontId="27" fillId="2" borderId="5" applyNumberFormat="1" applyFont="1" applyFill="1" applyBorder="1" applyAlignment="1" applyProtection="0">
      <alignment vertical="center" wrapText="1"/>
    </xf>
    <xf numFmtId="59" fontId="11" borderId="7" applyNumberFormat="1" applyFont="1" applyFill="0" applyBorder="1" applyAlignment="1" applyProtection="0">
      <alignment horizontal="center" vertical="center"/>
    </xf>
    <xf numFmtId="59" fontId="3" borderId="7" applyNumberFormat="1" applyFont="1" applyFill="0" applyBorder="1" applyAlignment="1" applyProtection="0">
      <alignment horizontal="center" vertical="center"/>
    </xf>
    <xf numFmtId="59" fontId="7" borderId="7" applyNumberFormat="1" applyFont="1" applyFill="0" applyBorder="1" applyAlignment="1" applyProtection="0">
      <alignment horizontal="center" vertical="center"/>
    </xf>
    <xf numFmtId="59" fontId="3" borderId="5" applyNumberFormat="1" applyFont="1" applyFill="0" applyBorder="1" applyAlignment="1" applyProtection="0">
      <alignment horizontal="center" vertical="center"/>
    </xf>
    <xf numFmtId="49" fontId="29" fillId="2" borderId="8" applyNumberFormat="1" applyFont="1" applyFill="1" applyBorder="1" applyAlignment="1" applyProtection="0">
      <alignment horizontal="center" vertical="center" wrapText="1"/>
    </xf>
    <xf numFmtId="49" fontId="12" fillId="10" borderId="9" applyNumberFormat="1" applyFont="1" applyFill="1" applyBorder="1" applyAlignment="1" applyProtection="0">
      <alignment horizontal="center" vertical="center" wrapText="1"/>
    </xf>
    <xf numFmtId="49" fontId="12" fillId="10" borderId="10" applyNumberFormat="1" applyFont="1" applyFill="1" applyBorder="1" applyAlignment="1" applyProtection="0">
      <alignment horizontal="center" vertical="center" wrapText="1"/>
    </xf>
    <xf numFmtId="49" fontId="12" fillId="11" borderId="11" applyNumberFormat="1" applyFont="1" applyFill="1" applyBorder="1" applyAlignment="1" applyProtection="0">
      <alignment horizontal="center" vertical="center" wrapText="1"/>
    </xf>
    <xf numFmtId="59" fontId="12" fillId="12" borderId="12" applyNumberFormat="1" applyFont="1" applyFill="1" applyBorder="1" applyAlignment="1" applyProtection="0">
      <alignment horizontal="center" vertical="center" wrapText="1"/>
    </xf>
    <xf numFmtId="49" fontId="12" fillId="13" borderId="13" applyNumberFormat="1" applyFont="1" applyFill="1" applyBorder="1" applyAlignment="1" applyProtection="0">
      <alignment horizontal="center" vertical="center" wrapText="1"/>
    </xf>
    <xf numFmtId="49" fontId="12" fillId="13" borderId="10" applyNumberFormat="1" applyFont="1" applyFill="1" applyBorder="1" applyAlignment="1" applyProtection="0">
      <alignment horizontal="center" vertical="center" wrapText="1"/>
    </xf>
    <xf numFmtId="49" fontId="12" fillId="13" borderId="11" applyNumberFormat="1" applyFont="1" applyFill="1" applyBorder="1" applyAlignment="1" applyProtection="0">
      <alignment horizontal="center" vertical="center" wrapText="1"/>
    </xf>
    <xf numFmtId="59" fontId="7" fillId="12" borderId="12" applyNumberFormat="1" applyFont="1" applyFill="1" applyBorder="1" applyAlignment="1" applyProtection="0">
      <alignment horizontal="center" vertical="center"/>
    </xf>
    <xf numFmtId="49" fontId="14" fillId="7" borderId="13" applyNumberFormat="1" applyFont="1" applyFill="1" applyBorder="1" applyAlignment="1" applyProtection="0">
      <alignment horizontal="center" vertical="center" wrapText="1"/>
    </xf>
    <xf numFmtId="49" fontId="14" fillId="7" borderId="10" applyNumberFormat="1" applyFont="1" applyFill="1" applyBorder="1" applyAlignment="1" applyProtection="0">
      <alignment horizontal="center" vertical="center" wrapText="1"/>
    </xf>
    <xf numFmtId="49" fontId="14" fillId="7" borderId="14" applyNumberFormat="1" applyFont="1" applyFill="1" applyBorder="1" applyAlignment="1" applyProtection="0">
      <alignment horizontal="center" vertical="center" wrapText="1"/>
    </xf>
    <xf numFmtId="59" fontId="7" borderId="15" applyNumberFormat="1" applyFont="1" applyFill="0" applyBorder="1" applyAlignment="1" applyProtection="0">
      <alignment vertical="top"/>
    </xf>
    <xf numFmtId="49" fontId="11" borderId="16" applyNumberFormat="1" applyFont="1" applyFill="0" applyBorder="1" applyAlignment="1" applyProtection="0">
      <alignment horizontal="center" vertical="center"/>
    </xf>
    <xf numFmtId="2" fontId="33" borderId="17" applyNumberFormat="1" applyFont="1" applyFill="0" applyBorder="1" applyAlignment="1" applyProtection="0">
      <alignment horizontal="center" vertical="center"/>
    </xf>
    <xf numFmtId="2" fontId="33" borderId="5" applyNumberFormat="1" applyFont="1" applyFill="0" applyBorder="1" applyAlignment="1" applyProtection="0">
      <alignment horizontal="center" vertical="center"/>
    </xf>
    <xf numFmtId="2" fontId="33" borderId="18" applyNumberFormat="1" applyFont="1" applyFill="0" applyBorder="1" applyAlignment="1" applyProtection="0">
      <alignment horizontal="center" vertical="center"/>
    </xf>
    <xf numFmtId="59" fontId="3" fillId="12" borderId="19" applyNumberFormat="1" applyFont="1" applyFill="1" applyBorder="1" applyAlignment="1" applyProtection="0">
      <alignment horizontal="center" vertical="center"/>
    </xf>
    <xf numFmtId="2" fontId="33" borderId="20" applyNumberFormat="1" applyFont="1" applyFill="0" applyBorder="1" applyAlignment="1" applyProtection="0">
      <alignment horizontal="center" vertical="center"/>
    </xf>
    <xf numFmtId="59" fontId="7" fillId="12" borderId="19" applyNumberFormat="1" applyFont="1" applyFill="1" applyBorder="1" applyAlignment="1" applyProtection="0">
      <alignment horizontal="center" vertical="center"/>
    </xf>
    <xf numFmtId="2" fontId="33" borderId="21" applyNumberFormat="1" applyFont="1" applyFill="0" applyBorder="1" applyAlignment="1" applyProtection="0">
      <alignment horizontal="center" vertical="center"/>
    </xf>
    <xf numFmtId="59" fontId="7" borderId="5" applyNumberFormat="1" applyFont="1" applyFill="0" applyBorder="1" applyAlignment="1" applyProtection="0">
      <alignment horizontal="center" vertical="center"/>
    </xf>
    <xf numFmtId="49" fontId="11" borderId="22" applyNumberFormat="1" applyFont="1" applyFill="0" applyBorder="1" applyAlignment="1" applyProtection="0">
      <alignment horizontal="center" vertical="center"/>
    </xf>
    <xf numFmtId="2" fontId="33" borderId="23" applyNumberFormat="1" applyFont="1" applyFill="0" applyBorder="1" applyAlignment="1" applyProtection="0">
      <alignment horizontal="center" vertical="center"/>
    </xf>
    <xf numFmtId="2" fontId="33" borderId="24" applyNumberFormat="1" applyFont="1" applyFill="0" applyBorder="1" applyAlignment="1" applyProtection="0">
      <alignment horizontal="center" vertical="center"/>
    </xf>
    <xf numFmtId="2" fontId="33" borderId="25" applyNumberFormat="1" applyFont="1" applyFill="0" applyBorder="1" applyAlignment="1" applyProtection="0">
      <alignment horizontal="center" vertical="center"/>
    </xf>
    <xf numFmtId="2" fontId="33" borderId="26" applyNumberFormat="1" applyFont="1" applyFill="0" applyBorder="1" applyAlignment="1" applyProtection="0">
      <alignment horizontal="center" vertical="center"/>
    </xf>
    <xf numFmtId="2" fontId="33" borderId="27" applyNumberFormat="1" applyFont="1" applyFill="0" applyBorder="1" applyAlignment="1" applyProtection="0">
      <alignment horizontal="center" vertical="center"/>
    </xf>
    <xf numFmtId="59" fontId="11" fillId="12" borderId="28" applyNumberFormat="1" applyFont="1" applyFill="1" applyBorder="1" applyAlignment="1" applyProtection="0">
      <alignment horizontal="center" vertical="center"/>
    </xf>
    <xf numFmtId="59" fontId="3" fillId="12" borderId="29" applyNumberFormat="1" applyFont="1" applyFill="1" applyBorder="1" applyAlignment="1" applyProtection="0">
      <alignment horizontal="center" vertical="center"/>
    </xf>
    <xf numFmtId="0" fontId="3" fillId="12" borderId="19" applyNumberFormat="0" applyFont="1" applyFill="1" applyBorder="1" applyAlignment="1" applyProtection="0">
      <alignment horizontal="center" vertical="center"/>
    </xf>
    <xf numFmtId="59" fontId="7" fillId="12" borderId="30" applyNumberFormat="1" applyFont="1" applyFill="1" applyBorder="1" applyAlignment="1" applyProtection="0">
      <alignment horizontal="center" vertical="center"/>
    </xf>
    <xf numFmtId="59" fontId="7" fillId="12" borderId="31" applyNumberFormat="1" applyFont="1" applyFill="1" applyBorder="1" applyAlignment="1" applyProtection="0">
      <alignment horizontal="center" vertical="center"/>
    </xf>
    <xf numFmtId="59" fontId="3" borderId="15" applyNumberFormat="1" applyFont="1" applyFill="0" applyBorder="1" applyAlignment="1" applyProtection="0">
      <alignment horizontal="center" vertical="center"/>
    </xf>
    <xf numFmtId="49" fontId="29" fillId="2" borderId="32" applyNumberFormat="1" applyFont="1" applyFill="1" applyBorder="1" applyAlignment="1" applyProtection="0">
      <alignment horizontal="center" vertical="center" wrapText="1"/>
    </xf>
    <xf numFmtId="49" fontId="12" fillId="14" borderId="33" applyNumberFormat="1" applyFont="1" applyFill="1" applyBorder="1" applyAlignment="1" applyProtection="0">
      <alignment horizontal="center" vertical="center" wrapText="1"/>
    </xf>
    <xf numFmtId="49" fontId="12" fillId="14" borderId="34" applyNumberFormat="1" applyFont="1" applyFill="1" applyBorder="1" applyAlignment="1" applyProtection="0">
      <alignment horizontal="center" vertical="center" wrapText="1"/>
    </xf>
    <xf numFmtId="49" fontId="12" fillId="14" borderId="35" applyNumberFormat="1" applyFont="1" applyFill="1" applyBorder="1" applyAlignment="1" applyProtection="0">
      <alignment horizontal="center" vertical="center" wrapText="1"/>
    </xf>
    <xf numFmtId="49" fontId="29" borderId="36" applyNumberFormat="1" applyFont="1" applyFill="0" applyBorder="1" applyAlignment="1" applyProtection="0">
      <alignment horizontal="center" vertical="center" wrapText="1"/>
    </xf>
    <xf numFmtId="0" fontId="0" borderId="34" applyNumberFormat="0" applyFont="1" applyFill="0" applyBorder="1" applyAlignment="1" applyProtection="0">
      <alignment vertical="top"/>
    </xf>
    <xf numFmtId="0" fontId="0" borderId="35" applyNumberFormat="0" applyFont="1" applyFill="0" applyBorder="1" applyAlignment="1" applyProtection="0">
      <alignment vertical="top"/>
    </xf>
    <xf numFmtId="0" fontId="0" borderId="20" applyNumberFormat="0" applyFont="1" applyFill="0" applyBorder="1" applyAlignment="1" applyProtection="0">
      <alignment vertical="top"/>
    </xf>
    <xf numFmtId="0" fontId="0" borderId="18" applyNumberFormat="0" applyFont="1" applyFill="0" applyBorder="1" applyAlignment="1" applyProtection="0">
      <alignment vertical="top"/>
    </xf>
    <xf numFmtId="2" fontId="3" borderId="20" applyNumberFormat="1" applyFont="1" applyFill="0" applyBorder="1" applyAlignment="1" applyProtection="0">
      <alignment horizontal="center" vertical="center"/>
    </xf>
    <xf numFmtId="2" fontId="3" borderId="5" applyNumberFormat="1" applyFont="1" applyFill="0" applyBorder="1" applyAlignment="1" applyProtection="0">
      <alignment horizontal="center" vertical="center"/>
    </xf>
    <xf numFmtId="2" fontId="3" borderId="21" applyNumberFormat="1" applyFont="1" applyFill="0" applyBorder="1" applyAlignment="1" applyProtection="0">
      <alignment horizontal="center" vertical="center"/>
    </xf>
    <xf numFmtId="0" fontId="0" borderId="26" applyNumberFormat="0" applyFont="1" applyFill="0" applyBorder="1" applyAlignment="1" applyProtection="0">
      <alignment vertical="top"/>
    </xf>
    <xf numFmtId="0" fontId="0" borderId="24" applyNumberFormat="0" applyFont="1" applyFill="0" applyBorder="1" applyAlignment="1" applyProtection="0">
      <alignment vertical="top"/>
    </xf>
    <xf numFmtId="0" fontId="0" borderId="25" applyNumberFormat="0" applyFont="1" applyFill="0" applyBorder="1" applyAlignment="1" applyProtection="0">
      <alignment vertical="top"/>
    </xf>
    <xf numFmtId="2" fontId="3" borderId="26" applyNumberFormat="1" applyFont="1" applyFill="0" applyBorder="1" applyAlignment="1" applyProtection="0">
      <alignment horizontal="center" vertical="center"/>
    </xf>
    <xf numFmtId="2" fontId="3" borderId="24" applyNumberFormat="1" applyFont="1" applyFill="0" applyBorder="1" applyAlignment="1" applyProtection="0">
      <alignment horizontal="center" vertical="center"/>
    </xf>
    <xf numFmtId="2" fontId="3" borderId="27" applyNumberFormat="1" applyFont="1" applyFill="0" applyBorder="1" applyAlignment="1" applyProtection="0">
      <alignment horizontal="center" vertical="center"/>
    </xf>
    <xf numFmtId="59" fontId="10" borderId="15" applyNumberFormat="1" applyFont="1" applyFill="0" applyBorder="1" applyAlignment="1" applyProtection="0">
      <alignment horizontal="center" vertical="center"/>
    </xf>
    <xf numFmtId="49" fontId="12" fillId="10" borderId="33" applyNumberFormat="1" applyFont="1" applyFill="1" applyBorder="1" applyAlignment="1" applyProtection="0">
      <alignment horizontal="center" vertical="center" wrapText="1"/>
    </xf>
    <xf numFmtId="49" fontId="12" fillId="10" borderId="34" applyNumberFormat="1" applyFont="1" applyFill="1" applyBorder="1" applyAlignment="1" applyProtection="0">
      <alignment horizontal="center" vertical="center" wrapText="1"/>
    </xf>
    <xf numFmtId="49" fontId="12" fillId="10" borderId="35" applyNumberFormat="1" applyFont="1" applyFill="1" applyBorder="1" applyAlignment="1" applyProtection="0">
      <alignment horizontal="center" vertical="center" wrapText="1"/>
    </xf>
    <xf numFmtId="59" fontId="12" fillId="12" borderId="19" applyNumberFormat="1" applyFont="1" applyFill="1" applyBorder="1" applyAlignment="1" applyProtection="0">
      <alignment horizontal="center" vertical="center" wrapText="1"/>
    </xf>
    <xf numFmtId="49" fontId="12" fillId="13" borderId="36" applyNumberFormat="1" applyFont="1" applyFill="1" applyBorder="1" applyAlignment="1" applyProtection="0">
      <alignment horizontal="center" vertical="center" wrapText="1"/>
    </xf>
    <xf numFmtId="49" fontId="12" fillId="13" borderId="34" applyNumberFormat="1" applyFont="1" applyFill="1" applyBorder="1" applyAlignment="1" applyProtection="0">
      <alignment horizontal="center" vertical="center" wrapText="1"/>
    </xf>
    <xf numFmtId="49" fontId="12" fillId="13" borderId="35" applyNumberFormat="1" applyFont="1" applyFill="1" applyBorder="1" applyAlignment="1" applyProtection="0">
      <alignment horizontal="center" vertical="center" wrapText="1"/>
    </xf>
    <xf numFmtId="0" fontId="12" borderId="36" applyNumberFormat="0" applyFont="1" applyFill="0" applyBorder="1" applyAlignment="1" applyProtection="0">
      <alignment horizontal="center" vertical="center" wrapText="1"/>
    </xf>
    <xf numFmtId="49" fontId="11" borderId="16" applyNumberFormat="1" applyFont="1" applyFill="0" applyBorder="1" applyAlignment="1" applyProtection="0">
      <alignment horizontal="center" vertical="center" wrapText="1"/>
    </xf>
    <xf numFmtId="59" fontId="7" fillId="12" borderId="37" applyNumberFormat="1" applyFont="1" applyFill="1" applyBorder="1" applyAlignment="1" applyProtection="0">
      <alignment horizontal="center" vertical="center"/>
    </xf>
    <xf numFmtId="0" fontId="3" borderId="36" applyNumberFormat="0" applyFont="1" applyFill="0" applyBorder="1" applyAlignment="1" applyProtection="0">
      <alignment horizontal="center" vertical="center"/>
    </xf>
    <xf numFmtId="49" fontId="14" fillId="7" borderId="36" applyNumberFormat="1" applyFont="1" applyFill="1" applyBorder="1" applyAlignment="1" applyProtection="0">
      <alignment horizontal="center" vertical="center" wrapText="1"/>
    </xf>
    <xf numFmtId="49" fontId="14" fillId="7" borderId="34" applyNumberFormat="1" applyFont="1" applyFill="1" applyBorder="1" applyAlignment="1" applyProtection="0">
      <alignment horizontal="center" vertical="center" wrapText="1"/>
    </xf>
    <xf numFmtId="49" fontId="14" fillId="7" borderId="38" applyNumberFormat="1" applyFont="1" applyFill="1" applyBorder="1" applyAlignment="1" applyProtection="0">
      <alignment horizontal="center" vertical="center" wrapText="1"/>
    </xf>
    <xf numFmtId="2" fontId="3" fillId="2" borderId="20" applyNumberFormat="1" applyFont="1" applyFill="1" applyBorder="1" applyAlignment="1" applyProtection="0">
      <alignment horizontal="center" vertical="center"/>
    </xf>
    <xf numFmtId="2" fontId="3" fillId="2" borderId="5" applyNumberFormat="1" applyFont="1" applyFill="1" applyBorder="1" applyAlignment="1" applyProtection="0">
      <alignment horizontal="center" vertical="center"/>
    </xf>
    <xf numFmtId="2" fontId="3" fillId="2" borderId="21" applyNumberFormat="1" applyFont="1" applyFill="1" applyBorder="1" applyAlignment="1" applyProtection="0">
      <alignment horizontal="center" vertical="center"/>
    </xf>
    <xf numFmtId="59" fontId="10" fillId="2" borderId="15" applyNumberFormat="1" applyFont="1" applyFill="1" applyBorder="1" applyAlignment="1" applyProtection="0">
      <alignment horizontal="center" vertical="center"/>
    </xf>
    <xf numFmtId="2" fontId="3" fillId="2" borderId="26" applyNumberFormat="1" applyFont="1" applyFill="1" applyBorder="1" applyAlignment="1" applyProtection="0">
      <alignment horizontal="center" vertical="center"/>
    </xf>
    <xf numFmtId="2" fontId="3" fillId="2" borderId="24" applyNumberFormat="1" applyFont="1" applyFill="1" applyBorder="1" applyAlignment="1" applyProtection="0">
      <alignment horizontal="center" vertical="center"/>
    </xf>
    <xf numFmtId="2" fontId="3" fillId="2" borderId="27" applyNumberFormat="1" applyFont="1" applyFill="1" applyBorder="1" applyAlignment="1" applyProtection="0">
      <alignment horizontal="center" vertical="center"/>
    </xf>
    <xf numFmtId="59" fontId="10" fillId="2" borderId="39" applyNumberFormat="1" applyFont="1" applyFill="1" applyBorder="1" applyAlignment="1" applyProtection="0">
      <alignment horizontal="center" vertical="center"/>
    </xf>
    <xf numFmtId="59" fontId="7" fillId="2" borderId="24" applyNumberFormat="1" applyFont="1" applyFill="1" applyBorder="1" applyAlignment="1" applyProtection="0">
      <alignment horizontal="center" vertical="center"/>
    </xf>
    <xf numFmtId="0" fontId="11" fillId="12" borderId="40" applyNumberFormat="0" applyFont="1" applyFill="1" applyBorder="1" applyAlignment="1" applyProtection="0">
      <alignment horizontal="center" vertical="center"/>
    </xf>
    <xf numFmtId="59" fontId="33" fillId="12" borderId="19" applyNumberFormat="1" applyFont="1" applyFill="1" applyBorder="1" applyAlignment="1" applyProtection="0">
      <alignment horizontal="center" vertical="center"/>
    </xf>
    <xf numFmtId="59" fontId="3" fillId="12" borderId="30" applyNumberFormat="1" applyFont="1" applyFill="1" applyBorder="1" applyAlignment="1" applyProtection="0">
      <alignment horizontal="center" vertical="center"/>
    </xf>
    <xf numFmtId="59" fontId="3" fillId="12" borderId="31" applyNumberFormat="1" applyFont="1" applyFill="1" applyBorder="1" applyAlignment="1" applyProtection="0">
      <alignment horizontal="center" vertical="center"/>
    </xf>
    <xf numFmtId="59" fontId="10" fillId="12" borderId="40" applyNumberFormat="1" applyFont="1" applyFill="1" applyBorder="1" applyAlignment="1" applyProtection="0">
      <alignment horizontal="center" vertical="center"/>
    </xf>
    <xf numFmtId="49" fontId="29" borderId="32" applyNumberFormat="1" applyFont="1" applyFill="0" applyBorder="1" applyAlignment="1" applyProtection="0">
      <alignment horizontal="center" vertical="center" wrapText="1"/>
    </xf>
    <xf numFmtId="49" fontId="12" fillId="13" borderId="38" applyNumberFormat="1" applyFont="1" applyFill="1" applyBorder="1" applyAlignment="1" applyProtection="0">
      <alignment horizontal="center" vertical="center" wrapText="1"/>
    </xf>
    <xf numFmtId="59" fontId="7" fillId="12" borderId="41" applyNumberFormat="1" applyFont="1" applyFill="1" applyBorder="1" applyAlignment="1" applyProtection="0">
      <alignment horizontal="center" vertical="center"/>
    </xf>
    <xf numFmtId="59" fontId="10" fillId="2" borderId="42" applyNumberFormat="1" applyFont="1" applyFill="1" applyBorder="1" applyAlignment="1" applyProtection="0">
      <alignment horizontal="center" vertical="center"/>
    </xf>
    <xf numFmtId="59" fontId="7" fillId="2" borderId="34" applyNumberFormat="1" applyFont="1" applyFill="1" applyBorder="1" applyAlignment="1" applyProtection="0">
      <alignment horizontal="center" vertical="center"/>
    </xf>
    <xf numFmtId="49" fontId="29" borderId="16" applyNumberFormat="1" applyFont="1" applyFill="0" applyBorder="1" applyAlignment="1" applyProtection="0">
      <alignment horizontal="center" vertical="center"/>
    </xf>
    <xf numFmtId="59" fontId="3" fillId="12" borderId="43" applyNumberFormat="1" applyFont="1" applyFill="1" applyBorder="1" applyAlignment="1" applyProtection="0">
      <alignment horizontal="center" vertical="center"/>
    </xf>
    <xf numFmtId="2" fontId="33" borderId="44" applyNumberFormat="1" applyFont="1" applyFill="0" applyBorder="1" applyAlignment="1" applyProtection="0">
      <alignment horizontal="center" vertical="center"/>
    </xf>
    <xf numFmtId="59" fontId="7" fillId="12" borderId="45" applyNumberFormat="1" applyFont="1" applyFill="1" applyBorder="1" applyAlignment="1" applyProtection="0">
      <alignment horizontal="center" vertical="center"/>
    </xf>
    <xf numFmtId="49" fontId="29" borderId="22" applyNumberFormat="1" applyFont="1" applyFill="0" applyBorder="1" applyAlignment="1" applyProtection="0">
      <alignment horizontal="center" vertical="center"/>
    </xf>
    <xf numFmtId="59" fontId="3" fillId="12" borderId="12" applyNumberFormat="1" applyFont="1" applyFill="1" applyBorder="1" applyAlignment="1" applyProtection="0">
      <alignment horizontal="center" vertical="center"/>
    </xf>
    <xf numFmtId="2" fontId="33" borderId="46" applyNumberFormat="1" applyFont="1" applyFill="0" applyBorder="1" applyAlignment="1" applyProtection="0">
      <alignment horizontal="center" vertical="center"/>
    </xf>
    <xf numFmtId="2" fontId="33" borderId="7" applyNumberFormat="1" applyFont="1" applyFill="0" applyBorder="1" applyAlignment="1" applyProtection="0">
      <alignment horizontal="center" vertical="center"/>
    </xf>
    <xf numFmtId="2" fontId="33" borderId="47" applyNumberFormat="1" applyFont="1" applyFill="0" applyBorder="1" applyAlignment="1" applyProtection="0">
      <alignment horizontal="center" vertical="center"/>
    </xf>
    <xf numFmtId="59" fontId="7" fillId="12" borderId="48" applyNumberFormat="1" applyFont="1" applyFill="1" applyBorder="1" applyAlignment="1" applyProtection="0">
      <alignment horizontal="center" vertical="center"/>
    </xf>
    <xf numFmtId="2" fontId="33" borderId="49" applyNumberFormat="1" applyFont="1" applyFill="0" applyBorder="1" applyAlignment="1" applyProtection="0">
      <alignment horizontal="center" vertical="center"/>
    </xf>
    <xf numFmtId="0" fontId="3" fillId="12" borderId="12" applyNumberFormat="0" applyFont="1" applyFill="1" applyBorder="1" applyAlignment="1" applyProtection="0">
      <alignment horizontal="center" vertical="center"/>
    </xf>
    <xf numFmtId="0" fontId="3" fillId="12" borderId="50" applyNumberFormat="0" applyFont="1" applyFill="1" applyBorder="1" applyAlignment="1" applyProtection="0">
      <alignment horizontal="center" vertical="center"/>
    </xf>
    <xf numFmtId="59" fontId="7" fillId="12" borderId="51" applyNumberFormat="1" applyFont="1" applyFill="1" applyBorder="1" applyAlignment="1" applyProtection="0">
      <alignment horizontal="center" vertical="center"/>
    </xf>
    <xf numFmtId="59" fontId="3" fillId="12" borderId="52" applyNumberFormat="1" applyFont="1" applyFill="1" applyBorder="1" applyAlignment="1" applyProtection="0">
      <alignment horizontal="center" vertical="center"/>
    </xf>
    <xf numFmtId="49" fontId="12" fillId="11" borderId="35" applyNumberFormat="1" applyFont="1" applyFill="1" applyBorder="1" applyAlignment="1" applyProtection="0">
      <alignment horizontal="center" vertical="center" wrapText="1"/>
    </xf>
    <xf numFmtId="49" fontId="12" fillId="13" borderId="53" applyNumberFormat="1" applyFont="1" applyFill="1" applyBorder="1" applyAlignment="1" applyProtection="0">
      <alignment horizontal="center" vertical="center" wrapText="1"/>
    </xf>
    <xf numFmtId="2" fontId="33" borderId="54" applyNumberFormat="1" applyFont="1" applyFill="0" applyBorder="1" applyAlignment="1" applyProtection="0">
      <alignment horizontal="center" vertical="center"/>
    </xf>
    <xf numFmtId="59" fontId="11" fillId="12" borderId="40" applyNumberFormat="1" applyFont="1" applyFill="1" applyBorder="1" applyAlignment="1" applyProtection="0">
      <alignment horizontal="center" vertical="center"/>
    </xf>
    <xf numFmtId="2" fontId="33" fillId="12" borderId="19" applyNumberFormat="1" applyFont="1" applyFill="1" applyBorder="1" applyAlignment="1" applyProtection="0">
      <alignment horizontal="center" vertical="center"/>
    </xf>
    <xf numFmtId="59" fontId="10" fillId="12" borderId="19" applyNumberFormat="1" applyFont="1" applyFill="1" applyBorder="1" applyAlignment="1" applyProtection="0">
      <alignment horizontal="center" vertical="center"/>
    </xf>
    <xf numFmtId="49" fontId="12" borderId="36" applyNumberFormat="1" applyFont="1" applyFill="0" applyBorder="1" applyAlignment="1" applyProtection="0">
      <alignment horizontal="center" vertical="center" wrapText="1"/>
    </xf>
    <xf numFmtId="59" fontId="10" fillId="12" borderId="37" applyNumberFormat="1" applyFont="1" applyFill="1" applyBorder="1" applyAlignment="1" applyProtection="0">
      <alignment horizontal="center" vertical="center"/>
    </xf>
    <xf numFmtId="49" fontId="11" fillId="2" borderId="42" applyNumberFormat="1" applyFont="1" applyFill="1" applyBorder="1" applyAlignment="1" applyProtection="0">
      <alignment horizontal="left" vertical="center"/>
    </xf>
    <xf numFmtId="0" fontId="0" borderId="38" applyNumberFormat="0" applyFont="1" applyFill="0" applyBorder="1" applyAlignment="1" applyProtection="0">
      <alignment vertical="top"/>
    </xf>
    <xf numFmtId="49" fontId="11" fillId="2" borderId="55" applyNumberFormat="1" applyFont="1" applyFill="1" applyBorder="1" applyAlignment="1" applyProtection="0">
      <alignment horizontal="left" vertical="center"/>
    </xf>
    <xf numFmtId="0" fontId="0" borderId="7" applyNumberFormat="0" applyFont="1" applyFill="0" applyBorder="1" applyAlignment="1" applyProtection="0">
      <alignment vertical="top"/>
    </xf>
    <xf numFmtId="0" fontId="0" borderId="49" applyNumberFormat="0" applyFont="1" applyFill="0" applyBorder="1" applyAlignment="1" applyProtection="0">
      <alignment vertical="top"/>
    </xf>
    <xf numFmtId="59" fontId="11" fillId="2" borderId="10" applyNumberFormat="1" applyFont="1" applyFill="1" applyBorder="1" applyAlignment="1" applyProtection="0">
      <alignment horizontal="center" vertical="center"/>
    </xf>
    <xf numFmtId="59" fontId="3" fillId="2" borderId="10" applyNumberFormat="1" applyFont="1" applyFill="1" applyBorder="1" applyAlignment="1" applyProtection="0">
      <alignment horizontal="center" vertical="center"/>
    </xf>
    <xf numFmtId="59" fontId="3" borderId="10" applyNumberFormat="1" applyFont="1" applyFill="0" applyBorder="1" applyAlignment="1" applyProtection="0">
      <alignment horizontal="center" vertical="center"/>
    </xf>
    <xf numFmtId="59" fontId="7" borderId="10" applyNumberFormat="1" applyFont="1" applyFill="0" applyBorder="1" applyAlignment="1" applyProtection="0">
      <alignment horizontal="center" vertical="center"/>
    </xf>
    <xf numFmtId="59" fontId="10" fillId="2" borderId="10" applyNumberFormat="1" applyFont="1" applyFill="1" applyBorder="1" applyAlignment="1" applyProtection="0">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effff"/>
      <rgbColor rgb="ffd6d6d6"/>
      <rgbColor rgb="ff002e7a"/>
      <rgbColor rgb="ffe22400"/>
      <rgbColor rgb="ffffdada"/>
      <rgbColor rgb="ff00a2d7"/>
      <rgbColor rgb="ffdcf9fc"/>
      <rgbColor rgb="ff004c7f"/>
      <rgbColor rgb="ffffc3ba"/>
      <rgbColor rgb="ff9dd9f4"/>
      <rgbColor rgb="ff0075b9"/>
      <rgbColor rgb="ffffffe2"/>
      <rgbColor rgb="ffffc2b9"/>
      <rgbColor rgb="ffff644e"/>
      <rgbColor rgb="ff3ab3ea"/>
      <rgbColor rgb="ffffbfb6"/>
      <rgbColor rgb="ffffbfb6"/>
      <rgbColor rgb="ff98d7f3"/>
      <rgbColor rgb="ff918f90"/>
      <rgbColor rgb="ffd5d5d5"/>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P3663"/>
  <sheetViews>
    <sheetView workbookViewId="0" showGridLines="0" defaultGridColor="1"/>
  </sheetViews>
  <sheetFormatPr defaultColWidth="12" defaultRowHeight="13.9" customHeight="1" outlineLevelRow="0" outlineLevelCol="0"/>
  <cols>
    <col min="1" max="1" width="23.125" style="1" customWidth="1"/>
    <col min="2" max="2" width="8.85156" style="1" customWidth="1"/>
    <col min="3" max="4" width="8.95312" style="1" customWidth="1"/>
    <col min="5" max="5" width="1.54688" style="1" customWidth="1"/>
    <col min="6" max="6" width="8.85156" style="1" customWidth="1"/>
    <col min="7" max="8" width="8.95312" style="1" customWidth="1"/>
    <col min="9" max="9" width="1.5" style="1" customWidth="1"/>
    <col min="10" max="10" width="8.85156" style="1" customWidth="1"/>
    <col min="11" max="12" width="9" style="1" customWidth="1"/>
    <col min="13" max="14" width="11.8281" style="1" customWidth="1"/>
    <col min="15" max="16" width="15.8047" style="1" customWidth="1"/>
    <col min="17" max="16384" width="12" style="1" customWidth="1"/>
  </cols>
  <sheetData>
    <row r="1" ht="31.5" customHeight="1">
      <c r="A1" t="s" s="2">
        <v>0</v>
      </c>
      <c r="B1" s="3"/>
      <c r="C1" s="3"/>
      <c r="D1" s="3"/>
      <c r="E1" s="3"/>
      <c r="F1" s="3"/>
      <c r="G1" s="3"/>
      <c r="H1" s="4"/>
      <c r="I1" s="5"/>
      <c r="J1" s="3"/>
      <c r="K1" s="3"/>
      <c r="L1" s="4"/>
      <c r="M1" t="s" s="6">
        <v>1</v>
      </c>
      <c r="N1" s="7"/>
      <c r="O1" s="8"/>
      <c r="P1" s="9"/>
    </row>
    <row r="2" ht="46.65" customHeight="1">
      <c r="A2" t="s" s="10">
        <v>2</v>
      </c>
      <c r="B2" t="s" s="11">
        <v>3</v>
      </c>
      <c r="C2" s="12"/>
      <c r="D2" s="12"/>
      <c r="E2" s="13"/>
      <c r="F2" t="s" s="14">
        <v>4</v>
      </c>
      <c r="G2" s="12"/>
      <c r="H2" s="12"/>
      <c r="I2" s="15"/>
      <c r="J2" t="s" s="16">
        <v>5</v>
      </c>
      <c r="K2" s="12"/>
      <c r="L2" s="12"/>
      <c r="M2" t="s" s="17">
        <v>6</v>
      </c>
      <c r="N2" s="18"/>
      <c r="O2" s="19"/>
      <c r="P2" s="19"/>
    </row>
    <row r="3" ht="46.65" customHeight="1">
      <c r="A3" t="s" s="20">
        <v>7</v>
      </c>
      <c r="B3" t="s" s="21">
        <v>8</v>
      </c>
      <c r="C3" t="s" s="22">
        <v>9</v>
      </c>
      <c r="D3" t="s" s="22">
        <v>10</v>
      </c>
      <c r="E3" s="23"/>
      <c r="F3" t="s" s="21">
        <v>11</v>
      </c>
      <c r="G3" t="s" s="24">
        <v>9</v>
      </c>
      <c r="H3" t="s" s="24">
        <v>10</v>
      </c>
      <c r="I3" s="25"/>
      <c r="J3" t="s" s="21">
        <v>12</v>
      </c>
      <c r="K3" t="s" s="26">
        <v>13</v>
      </c>
      <c r="L3" t="s" s="26">
        <v>14</v>
      </c>
      <c r="M3" t="s" s="27">
        <v>15</v>
      </c>
      <c r="N3" s="7"/>
      <c r="O3" s="28"/>
      <c r="P3" s="28"/>
    </row>
    <row r="4" ht="16.6" customHeight="1">
      <c r="A4" s="29">
        <v>44197</v>
      </c>
      <c r="B4" s="30">
        <v>35.6</v>
      </c>
      <c r="C4" s="19">
        <v>36.2</v>
      </c>
      <c r="D4" s="19">
        <v>37.8363636363636</v>
      </c>
      <c r="E4" s="31"/>
      <c r="F4" s="30">
        <v>21.4</v>
      </c>
      <c r="G4" s="19">
        <v>22.1</v>
      </c>
      <c r="H4" s="19">
        <v>24</v>
      </c>
      <c r="I4" s="32"/>
      <c r="J4" s="33">
        <v>18.2880000000002</v>
      </c>
      <c r="K4" s="33">
        <v>17.7333333333333</v>
      </c>
      <c r="L4" s="33">
        <v>29.0529411764706</v>
      </c>
      <c r="M4" s="7"/>
      <c r="N4" s="7"/>
      <c r="O4" s="28"/>
      <c r="P4" s="7"/>
    </row>
    <row r="5" ht="16.6" customHeight="1">
      <c r="A5" s="29">
        <v>44228</v>
      </c>
      <c r="B5" s="30">
        <v>35.7</v>
      </c>
      <c r="C5" s="19">
        <v>35.2</v>
      </c>
      <c r="D5" s="19">
        <v>36.1727272727273</v>
      </c>
      <c r="E5" s="31"/>
      <c r="F5" s="30">
        <v>21.7</v>
      </c>
      <c r="G5" s="19">
        <v>21.7</v>
      </c>
      <c r="H5" s="19">
        <v>22.85</v>
      </c>
      <c r="I5" s="32"/>
      <c r="J5" s="33">
        <v>22.3520000000003</v>
      </c>
      <c r="K5" s="33">
        <v>24.1952380952381</v>
      </c>
      <c r="L5" s="33">
        <v>34.3058823529412</v>
      </c>
      <c r="M5" s="7"/>
      <c r="N5" s="7"/>
      <c r="O5" s="28"/>
      <c r="P5" s="7"/>
    </row>
    <row r="6" ht="16.6" customHeight="1">
      <c r="A6" s="29">
        <v>44256</v>
      </c>
      <c r="B6" s="30">
        <v>31.8</v>
      </c>
      <c r="C6" s="19">
        <v>32.1</v>
      </c>
      <c r="D6" s="19">
        <v>32.4909090909091</v>
      </c>
      <c r="E6" s="31"/>
      <c r="F6" s="30">
        <v>17.9</v>
      </c>
      <c r="G6" s="19">
        <v>18.6</v>
      </c>
      <c r="H6" s="19">
        <v>19.6045454545455</v>
      </c>
      <c r="I6" s="32"/>
      <c r="J6" s="33">
        <v>19.8120000000002</v>
      </c>
      <c r="K6" s="33">
        <v>12.547619047619</v>
      </c>
      <c r="L6" s="33">
        <v>26.7647058823529</v>
      </c>
      <c r="M6" s="7"/>
      <c r="N6" s="7"/>
      <c r="O6" s="28"/>
      <c r="P6" s="7"/>
    </row>
    <row r="7" ht="16.6" customHeight="1">
      <c r="A7" s="29">
        <v>44287</v>
      </c>
      <c r="B7" s="30">
        <v>27.1</v>
      </c>
      <c r="C7" s="19">
        <v>27.1</v>
      </c>
      <c r="D7" s="19">
        <v>28.0136363636364</v>
      </c>
      <c r="E7" s="31"/>
      <c r="F7" s="30">
        <v>13.4</v>
      </c>
      <c r="G7" s="19">
        <v>13.9</v>
      </c>
      <c r="H7" s="19">
        <v>15.2954545454545</v>
      </c>
      <c r="I7" s="32"/>
      <c r="J7" s="33">
        <v>13.2080000000002</v>
      </c>
      <c r="K7" s="33">
        <v>14.6</v>
      </c>
      <c r="L7" s="33">
        <v>12.9529411764706</v>
      </c>
      <c r="M7" s="7"/>
      <c r="N7" s="7"/>
      <c r="O7" s="28"/>
      <c r="P7" s="7"/>
    </row>
    <row r="8" ht="16.6" customHeight="1">
      <c r="A8" s="29">
        <v>44317</v>
      </c>
      <c r="B8" s="30">
        <v>21.7</v>
      </c>
      <c r="C8" s="19">
        <v>21.9</v>
      </c>
      <c r="D8" s="19">
        <v>22.1727272727273</v>
      </c>
      <c r="E8" s="31"/>
      <c r="F8" s="30">
        <v>9.199999999999999</v>
      </c>
      <c r="G8" s="19">
        <v>9.4</v>
      </c>
      <c r="H8" s="19">
        <v>10.0636363636364</v>
      </c>
      <c r="I8" s="32"/>
      <c r="J8" s="33">
        <v>12.7000000000002</v>
      </c>
      <c r="K8" s="33">
        <v>15.8619047619048</v>
      </c>
      <c r="L8" s="33">
        <v>15.5</v>
      </c>
      <c r="M8" s="7"/>
      <c r="N8" s="7"/>
      <c r="O8" s="28"/>
      <c r="P8" s="7"/>
    </row>
    <row r="9" ht="16.6" customHeight="1">
      <c r="A9" s="29">
        <v>44348</v>
      </c>
      <c r="B9" s="30">
        <v>18.1</v>
      </c>
      <c r="C9" s="19">
        <v>18.4</v>
      </c>
      <c r="D9" s="19">
        <v>18.4181818181818</v>
      </c>
      <c r="E9" s="31"/>
      <c r="F9" s="30">
        <v>6.4</v>
      </c>
      <c r="G9" s="19">
        <v>6.4</v>
      </c>
      <c r="H9" s="19">
        <v>7.12727272727273</v>
      </c>
      <c r="I9" s="32"/>
      <c r="J9" s="33">
        <v>22.0980000000003</v>
      </c>
      <c r="K9" s="33">
        <v>25.9238095238095</v>
      </c>
      <c r="L9" s="33">
        <v>18.0875</v>
      </c>
      <c r="M9" s="7"/>
      <c r="N9" s="7"/>
      <c r="O9" s="28"/>
      <c r="P9" s="7"/>
    </row>
    <row r="10" ht="16.6" customHeight="1">
      <c r="A10" s="29">
        <v>44378</v>
      </c>
      <c r="B10" s="30">
        <v>17.7</v>
      </c>
      <c r="C10" s="19">
        <v>17.8</v>
      </c>
      <c r="D10" s="19">
        <v>18.5142857142857</v>
      </c>
      <c r="E10" s="31"/>
      <c r="F10" s="30">
        <v>5.4</v>
      </c>
      <c r="G10" s="19">
        <v>5.4</v>
      </c>
      <c r="H10" s="19">
        <v>6.39047619047619</v>
      </c>
      <c r="I10" s="32"/>
      <c r="J10" s="33">
        <v>11.9380000000001</v>
      </c>
      <c r="K10" s="33">
        <v>15.3666666666667</v>
      </c>
      <c r="L10" s="33">
        <v>10.7</v>
      </c>
      <c r="M10" s="7"/>
      <c r="N10" s="7"/>
      <c r="O10" s="19"/>
      <c r="P10" s="7"/>
    </row>
    <row r="11" ht="16.6" customHeight="1">
      <c r="A11" s="29">
        <v>44409</v>
      </c>
      <c r="B11" s="30">
        <v>20.1</v>
      </c>
      <c r="C11" s="19">
        <v>20.4</v>
      </c>
      <c r="D11" s="19">
        <v>20.847619047619</v>
      </c>
      <c r="E11" s="31"/>
      <c r="F11" s="30">
        <v>6.8</v>
      </c>
      <c r="G11" s="19">
        <v>6.9</v>
      </c>
      <c r="H11" s="19">
        <v>7.7</v>
      </c>
      <c r="I11" s="32"/>
      <c r="J11" s="33">
        <v>10.1600000000001</v>
      </c>
      <c r="K11" s="33">
        <v>5.22857142857143</v>
      </c>
      <c r="L11" s="33">
        <v>9.77333333333333</v>
      </c>
      <c r="M11" s="7"/>
      <c r="N11" s="7"/>
      <c r="O11" s="19"/>
      <c r="P11" s="7"/>
    </row>
    <row r="12" ht="16.6" customHeight="1">
      <c r="A12" s="29">
        <v>44440</v>
      </c>
      <c r="B12" s="30">
        <v>24.4</v>
      </c>
      <c r="C12" s="19">
        <v>24.6</v>
      </c>
      <c r="D12" s="19">
        <v>25.6333333333333</v>
      </c>
      <c r="E12" s="31"/>
      <c r="F12" s="30">
        <v>10</v>
      </c>
      <c r="G12" s="19">
        <v>10.3</v>
      </c>
      <c r="H12" s="19">
        <v>11.552380952381</v>
      </c>
      <c r="I12" s="32"/>
      <c r="J12" s="33">
        <v>11.9380000000001</v>
      </c>
      <c r="K12" s="33">
        <v>13.2571428571429</v>
      </c>
      <c r="L12" s="33">
        <v>10.9</v>
      </c>
      <c r="M12" s="7"/>
      <c r="N12" s="7"/>
      <c r="O12" s="19"/>
      <c r="P12" s="7"/>
    </row>
    <row r="13" ht="16.6" customHeight="1">
      <c r="A13" s="29">
        <v>44470</v>
      </c>
      <c r="B13" s="30">
        <v>28.4</v>
      </c>
      <c r="C13" s="19">
        <v>28.5</v>
      </c>
      <c r="D13" s="19">
        <v>29.5666666666667</v>
      </c>
      <c r="E13" s="31"/>
      <c r="F13" s="30">
        <v>13.9</v>
      </c>
      <c r="G13" s="19">
        <v>14.1</v>
      </c>
      <c r="H13" s="19">
        <v>15.452380952381</v>
      </c>
      <c r="I13" s="32"/>
      <c r="J13" s="33">
        <v>15.2400000000002</v>
      </c>
      <c r="K13" s="33">
        <v>14.7809523809524</v>
      </c>
      <c r="L13" s="33">
        <v>12.475</v>
      </c>
      <c r="M13" s="7"/>
      <c r="N13" s="7"/>
      <c r="O13" s="19"/>
      <c r="P13" s="7"/>
    </row>
    <row r="14" ht="16.6" customHeight="1">
      <c r="A14" s="29">
        <v>44501</v>
      </c>
      <c r="B14" s="30">
        <v>32.2</v>
      </c>
      <c r="C14" s="19">
        <v>32.1</v>
      </c>
      <c r="D14" s="19">
        <v>32.9571428571429</v>
      </c>
      <c r="E14" s="31"/>
      <c r="F14" s="30">
        <v>17.4</v>
      </c>
      <c r="G14" s="19">
        <v>17.6</v>
      </c>
      <c r="H14" s="19">
        <v>19.2428571428571</v>
      </c>
      <c r="I14" s="32"/>
      <c r="J14" s="33">
        <v>17.2720000000002</v>
      </c>
      <c r="K14" s="33">
        <v>17.752380952381</v>
      </c>
      <c r="L14" s="33">
        <v>29.325</v>
      </c>
      <c r="M14" s="7"/>
      <c r="N14" s="7"/>
      <c r="O14" s="19">
        <f>AVERAGE(B16,F16)</f>
        <v>20.4625</v>
      </c>
      <c r="P14" t="s" s="34">
        <v>16</v>
      </c>
    </row>
    <row r="15" ht="16.6" customHeight="1">
      <c r="A15" s="29">
        <v>44531</v>
      </c>
      <c r="B15" s="30">
        <v>34.7</v>
      </c>
      <c r="C15" s="19">
        <v>34.9</v>
      </c>
      <c r="D15" s="19">
        <v>35.38</v>
      </c>
      <c r="E15" s="31"/>
      <c r="F15" s="30">
        <v>20.1</v>
      </c>
      <c r="G15" s="19">
        <v>20.4</v>
      </c>
      <c r="H15" s="19">
        <v>21.7</v>
      </c>
      <c r="I15" s="32"/>
      <c r="J15" s="33">
        <v>23.3680000000003</v>
      </c>
      <c r="K15" s="33">
        <v>27.7142857142857</v>
      </c>
      <c r="L15" s="33">
        <v>18.6375</v>
      </c>
      <c r="M15" s="7"/>
      <c r="N15" s="7"/>
      <c r="O15" s="19">
        <f>AVERAGE(D16,H16)</f>
        <v>21.6242748917749</v>
      </c>
      <c r="P15" t="s" s="34">
        <v>17</v>
      </c>
    </row>
    <row r="16" ht="16.6" customHeight="1">
      <c r="A16" t="s" s="35">
        <v>18</v>
      </c>
      <c r="B16" s="36">
        <f>AVERAGE(B4:B15)</f>
        <v>27.2916666666667</v>
      </c>
      <c r="C16" s="36">
        <f>AVERAGE(C4:C15)</f>
        <v>27.4333333333333</v>
      </c>
      <c r="D16" s="36">
        <f>AVERAGE(D4:D15)</f>
        <v>28.1669660894661</v>
      </c>
      <c r="E16" s="37"/>
      <c r="F16" s="36">
        <f>AVERAGE(F4:F15)</f>
        <v>13.6333333333333</v>
      </c>
      <c r="G16" s="36">
        <f>AVERAGE(G4:G15)</f>
        <v>13.9</v>
      </c>
      <c r="H16" s="36">
        <f>AVERAGE(H4:H15)</f>
        <v>15.0815836940837</v>
      </c>
      <c r="I16" s="38"/>
      <c r="J16" s="36">
        <f>AVERAGE(J4:J15)</f>
        <v>16.5311666666669</v>
      </c>
      <c r="K16" s="36">
        <f>AVERAGE(K4:K15)</f>
        <v>17.0801587301587</v>
      </c>
      <c r="L16" s="36">
        <f>AVERAGE(L4:L15)</f>
        <v>19.0395669934641</v>
      </c>
      <c r="M16" s="7"/>
      <c r="N16" s="7"/>
      <c r="O16" s="19">
        <f>O15-O14</f>
        <v>1.1617748917749</v>
      </c>
      <c r="P16" t="s" s="39">
        <v>19</v>
      </c>
    </row>
    <row r="17" ht="16.6" customHeight="1">
      <c r="A17" t="s" s="40">
        <v>20</v>
      </c>
      <c r="B17" s="41"/>
      <c r="C17" s="41"/>
      <c r="D17" s="41"/>
      <c r="E17" s="42"/>
      <c r="F17" s="41"/>
      <c r="G17" s="41"/>
      <c r="H17" t="s" s="40">
        <v>21</v>
      </c>
      <c r="I17" s="32"/>
      <c r="J17" s="19"/>
      <c r="K17" s="19"/>
      <c r="L17" s="19"/>
      <c r="M17" s="43"/>
      <c r="N17" s="19"/>
      <c r="O17" s="19"/>
      <c r="P17" s="19"/>
    </row>
    <row r="18" ht="16.6" customHeight="1">
      <c r="A18" s="44"/>
      <c r="B18" s="41"/>
      <c r="C18" s="41"/>
      <c r="D18" s="41"/>
      <c r="E18" s="42"/>
      <c r="F18" s="41"/>
      <c r="G18" s="41"/>
      <c r="H18" s="41"/>
      <c r="I18" s="32"/>
      <c r="J18" s="19"/>
      <c r="K18" s="19"/>
      <c r="L18" s="19"/>
      <c r="M18" s="43"/>
      <c r="N18" s="19"/>
      <c r="O18" s="19"/>
      <c r="P18" s="19"/>
    </row>
    <row r="19" ht="46.65" customHeight="1">
      <c r="A19" t="s" s="20">
        <v>22</v>
      </c>
      <c r="B19" t="s" s="21">
        <v>8</v>
      </c>
      <c r="C19" t="s" s="22">
        <v>23</v>
      </c>
      <c r="D19" t="s" s="22">
        <v>24</v>
      </c>
      <c r="E19" s="23"/>
      <c r="F19" t="s" s="21">
        <v>11</v>
      </c>
      <c r="G19" t="s" s="24">
        <v>23</v>
      </c>
      <c r="H19" t="s" s="24">
        <v>24</v>
      </c>
      <c r="I19" s="32"/>
      <c r="J19" t="s" s="21">
        <v>25</v>
      </c>
      <c r="K19" t="s" s="26">
        <v>26</v>
      </c>
      <c r="L19" t="s" s="26">
        <v>27</v>
      </c>
      <c r="M19" t="s" s="45">
        <v>28</v>
      </c>
      <c r="N19" s="7"/>
      <c r="O19" s="19"/>
      <c r="P19" s="19"/>
    </row>
    <row r="20" ht="16.6" customHeight="1">
      <c r="A20" s="29">
        <v>44197</v>
      </c>
      <c r="B20" s="30">
        <v>35.5</v>
      </c>
      <c r="C20" s="19">
        <v>37.4</v>
      </c>
      <c r="D20" s="19">
        <v>37.4</v>
      </c>
      <c r="E20" s="31"/>
      <c r="F20" s="30">
        <v>20.2</v>
      </c>
      <c r="G20" s="19">
        <v>23.6</v>
      </c>
      <c r="H20" s="19">
        <v>23.6</v>
      </c>
      <c r="I20" s="32"/>
      <c r="J20" s="33">
        <v>19.0500000000002</v>
      </c>
      <c r="K20" s="33">
        <v>21.0428571428571</v>
      </c>
      <c r="L20" s="33">
        <v>27.9875</v>
      </c>
      <c r="M20" s="7"/>
      <c r="N20" s="7"/>
      <c r="O20" s="19"/>
      <c r="P20" s="19"/>
    </row>
    <row r="21" ht="16.6" customHeight="1">
      <c r="A21" s="29">
        <v>44228</v>
      </c>
      <c r="B21" s="30">
        <v>35.1</v>
      </c>
      <c r="C21" s="19">
        <v>35.4</v>
      </c>
      <c r="D21" s="19">
        <v>35.4</v>
      </c>
      <c r="E21" s="31"/>
      <c r="F21" s="30">
        <v>20.3</v>
      </c>
      <c r="G21" s="19">
        <v>22</v>
      </c>
      <c r="H21" s="19">
        <v>22</v>
      </c>
      <c r="I21" s="32"/>
      <c r="J21" s="33">
        <v>25.6540000000003</v>
      </c>
      <c r="K21" s="33">
        <v>30.6190476190476</v>
      </c>
      <c r="L21" s="33">
        <v>24.275</v>
      </c>
      <c r="M21" s="7"/>
      <c r="N21" s="7"/>
      <c r="O21" s="19"/>
      <c r="P21" s="19"/>
    </row>
    <row r="22" ht="16.6" customHeight="1">
      <c r="A22" s="29">
        <v>44256</v>
      </c>
      <c r="B22" s="30">
        <v>31.2</v>
      </c>
      <c r="C22" s="19">
        <v>31.8</v>
      </c>
      <c r="D22" s="19">
        <v>31.8</v>
      </c>
      <c r="E22" s="31"/>
      <c r="F22" s="30">
        <v>16.6</v>
      </c>
      <c r="G22" s="19">
        <v>19</v>
      </c>
      <c r="H22" s="19">
        <v>19</v>
      </c>
      <c r="I22" s="32"/>
      <c r="J22" s="33">
        <v>19.5580000000002</v>
      </c>
      <c r="K22" s="33">
        <v>16.3</v>
      </c>
      <c r="L22" s="33">
        <v>38.725</v>
      </c>
      <c r="M22" s="7"/>
      <c r="N22" s="7"/>
      <c r="O22" s="19"/>
      <c r="P22" s="19"/>
    </row>
    <row r="23" ht="16.6" customHeight="1">
      <c r="A23" s="29">
        <v>44287</v>
      </c>
      <c r="B23" s="30">
        <v>26.2</v>
      </c>
      <c r="C23" s="19">
        <v>26.9</v>
      </c>
      <c r="D23" s="19">
        <v>26.9</v>
      </c>
      <c r="E23" s="31"/>
      <c r="F23" s="30">
        <v>11.6</v>
      </c>
      <c r="G23" s="19">
        <v>14.1</v>
      </c>
      <c r="H23" s="19">
        <v>14.1</v>
      </c>
      <c r="I23" s="32"/>
      <c r="J23" s="33">
        <v>8.382000000000099</v>
      </c>
      <c r="K23" s="33">
        <v>15.8619047619048</v>
      </c>
      <c r="L23" s="33">
        <v>17.35</v>
      </c>
      <c r="M23" s="7"/>
      <c r="N23" s="7"/>
      <c r="O23" s="19"/>
      <c r="P23" s="19"/>
    </row>
    <row r="24" ht="16.6" customHeight="1">
      <c r="A24" s="29">
        <v>44317</v>
      </c>
      <c r="B24" s="30">
        <v>21.4</v>
      </c>
      <c r="C24" s="19">
        <v>21.5</v>
      </c>
      <c r="D24" s="19">
        <v>21.5</v>
      </c>
      <c r="E24" s="31"/>
      <c r="F24" s="30">
        <v>7.4</v>
      </c>
      <c r="G24" s="19">
        <v>9.6</v>
      </c>
      <c r="H24" s="19">
        <v>9.6</v>
      </c>
      <c r="I24" s="32"/>
      <c r="J24" s="33">
        <v>17.0180000000002</v>
      </c>
      <c r="K24" s="33">
        <v>18.2095238095238</v>
      </c>
      <c r="L24" s="33">
        <v>17.0875</v>
      </c>
      <c r="M24" s="7"/>
      <c r="N24" s="7"/>
      <c r="O24" s="19"/>
      <c r="P24" s="19"/>
    </row>
    <row r="25" ht="16.6" customHeight="1">
      <c r="A25" s="29">
        <v>44348</v>
      </c>
      <c r="B25" s="30">
        <v>17.4</v>
      </c>
      <c r="C25" s="19">
        <v>17.5</v>
      </c>
      <c r="D25" s="19">
        <v>17.5</v>
      </c>
      <c r="E25" s="31"/>
      <c r="F25" s="30">
        <v>5.1</v>
      </c>
      <c r="G25" s="19">
        <v>6.5</v>
      </c>
      <c r="H25" s="19">
        <v>6.5</v>
      </c>
      <c r="I25" s="32"/>
      <c r="J25" s="33">
        <v>21.8440000000003</v>
      </c>
      <c r="K25" s="33">
        <v>23.847619047619</v>
      </c>
      <c r="L25" s="33">
        <v>19.55</v>
      </c>
      <c r="M25" s="7"/>
      <c r="N25" s="7"/>
      <c r="O25" s="19"/>
      <c r="P25" s="19"/>
    </row>
    <row r="26" ht="16.6" customHeight="1">
      <c r="A26" s="29">
        <v>44378</v>
      </c>
      <c r="B26" s="30">
        <v>17.2</v>
      </c>
      <c r="C26" s="19">
        <v>17.8</v>
      </c>
      <c r="D26" s="19">
        <v>17.8</v>
      </c>
      <c r="E26" s="31"/>
      <c r="F26" s="30">
        <v>3.8</v>
      </c>
      <c r="G26" s="19">
        <v>5.7</v>
      </c>
      <c r="H26" s="19">
        <v>5.7</v>
      </c>
      <c r="I26" s="32"/>
      <c r="J26" s="33">
        <v>16.5100000000002</v>
      </c>
      <c r="K26" s="33">
        <v>17.5809523809524</v>
      </c>
      <c r="L26" s="33">
        <v>16.0588235294118</v>
      </c>
      <c r="M26" s="7"/>
      <c r="N26" s="7"/>
      <c r="O26" s="19"/>
      <c r="P26" s="19"/>
    </row>
    <row r="27" ht="16.6" customHeight="1">
      <c r="A27" s="29">
        <v>44409</v>
      </c>
      <c r="B27" s="30">
        <v>20.1</v>
      </c>
      <c r="C27" s="19">
        <v>20</v>
      </c>
      <c r="D27" s="19">
        <v>20</v>
      </c>
      <c r="E27" s="31"/>
      <c r="F27" s="30">
        <v>5.9</v>
      </c>
      <c r="G27" s="19">
        <v>7</v>
      </c>
      <c r="H27" s="19">
        <v>7</v>
      </c>
      <c r="I27" s="32"/>
      <c r="J27" s="33">
        <v>14.4780000000002</v>
      </c>
      <c r="K27" s="33">
        <v>9.75238095238095</v>
      </c>
      <c r="L27" s="33">
        <v>12.7125</v>
      </c>
      <c r="M27" s="7"/>
      <c r="N27" s="7"/>
      <c r="O27" s="19"/>
      <c r="P27" s="19"/>
    </row>
    <row r="28" ht="16.6" customHeight="1">
      <c r="A28" s="29">
        <v>44440</v>
      </c>
      <c r="B28" s="30">
        <v>24.2</v>
      </c>
      <c r="C28" s="19">
        <v>24.6</v>
      </c>
      <c r="D28" s="19">
        <v>24.6</v>
      </c>
      <c r="E28" s="31"/>
      <c r="F28" s="30">
        <v>8.699999999999999</v>
      </c>
      <c r="G28" s="19">
        <v>10.7</v>
      </c>
      <c r="H28" s="19">
        <v>10.7</v>
      </c>
      <c r="I28" s="32"/>
      <c r="J28" s="33">
        <v>12.7000000000002</v>
      </c>
      <c r="K28" s="33">
        <v>13.7571428571429</v>
      </c>
      <c r="L28" s="33">
        <v>16.4875</v>
      </c>
      <c r="M28" s="7"/>
      <c r="N28" s="7"/>
      <c r="O28" s="19"/>
      <c r="P28" s="19"/>
    </row>
    <row r="29" ht="16.6" customHeight="1">
      <c r="A29" s="29">
        <v>44470</v>
      </c>
      <c r="B29" s="30">
        <v>27.9</v>
      </c>
      <c r="C29" s="19">
        <v>29.1</v>
      </c>
      <c r="D29" s="19">
        <v>29.1</v>
      </c>
      <c r="E29" s="31"/>
      <c r="F29" s="30">
        <v>13</v>
      </c>
      <c r="G29" s="19">
        <v>14.8</v>
      </c>
      <c r="H29" s="19">
        <v>14.8</v>
      </c>
      <c r="I29" s="32"/>
      <c r="J29" s="33">
        <v>18.2880000000002</v>
      </c>
      <c r="K29" s="33">
        <v>18.4333333333333</v>
      </c>
      <c r="L29" s="33">
        <v>16.35</v>
      </c>
      <c r="M29" s="7"/>
      <c r="N29" s="7"/>
      <c r="O29" s="19"/>
      <c r="P29" s="19"/>
    </row>
    <row r="30" ht="16.6" customHeight="1">
      <c r="A30" s="29">
        <v>44501</v>
      </c>
      <c r="B30" s="30">
        <v>31.9</v>
      </c>
      <c r="C30" s="19">
        <v>32.3</v>
      </c>
      <c r="D30" s="19">
        <v>32.3</v>
      </c>
      <c r="E30" s="31"/>
      <c r="F30" s="30">
        <v>16.7</v>
      </c>
      <c r="G30" s="19">
        <v>18.4</v>
      </c>
      <c r="H30" s="19">
        <v>18.4</v>
      </c>
      <c r="I30" s="32"/>
      <c r="J30" s="33">
        <v>17.0180000000002</v>
      </c>
      <c r="K30" s="33">
        <v>19.8714285714286</v>
      </c>
      <c r="L30" s="33">
        <v>24.125</v>
      </c>
      <c r="M30" s="7"/>
      <c r="N30" s="7"/>
      <c r="O30" s="19">
        <f>AVERAGE(B32,F32)</f>
        <v>19.6166666666667</v>
      </c>
      <c r="P30" t="s" s="34">
        <v>16</v>
      </c>
    </row>
    <row r="31" ht="16.6" customHeight="1">
      <c r="A31" s="29">
        <v>44531</v>
      </c>
      <c r="B31" s="30">
        <v>34.4</v>
      </c>
      <c r="C31" s="19">
        <v>34.9</v>
      </c>
      <c r="D31" s="19">
        <v>34.9</v>
      </c>
      <c r="E31" s="31"/>
      <c r="F31" s="30">
        <v>19</v>
      </c>
      <c r="G31" s="19">
        <v>21</v>
      </c>
      <c r="H31" s="19">
        <v>21</v>
      </c>
      <c r="I31" s="32"/>
      <c r="J31" s="33">
        <v>29.9720000000004</v>
      </c>
      <c r="K31" s="33">
        <v>29.6285714285714</v>
      </c>
      <c r="L31" s="33">
        <v>22.6375</v>
      </c>
      <c r="M31" s="7"/>
      <c r="N31" s="7"/>
      <c r="O31" s="19">
        <f>AVERAGE(D32,H32)</f>
        <v>20.9</v>
      </c>
      <c r="P31" t="s" s="34">
        <v>17</v>
      </c>
    </row>
    <row r="32" ht="16.6" customHeight="1">
      <c r="A32" t="s" s="35">
        <v>18</v>
      </c>
      <c r="B32" s="36">
        <f>AVERAGE(B20:B31)</f>
        <v>26.875</v>
      </c>
      <c r="C32" s="36">
        <f>AVERAGE(C20:C31)</f>
        <v>27.4333333333333</v>
      </c>
      <c r="D32" s="36">
        <f>AVERAGE(D20:D31)</f>
        <v>27.4333333333333</v>
      </c>
      <c r="E32" s="37"/>
      <c r="F32" s="36">
        <f>AVERAGE(F20:F31)</f>
        <v>12.3583333333333</v>
      </c>
      <c r="G32" s="36">
        <f>AVERAGE(G20:G31)</f>
        <v>14.3666666666667</v>
      </c>
      <c r="H32" s="36">
        <f>AVERAGE(H20:H31)</f>
        <v>14.3666666666667</v>
      </c>
      <c r="I32" s="38"/>
      <c r="J32" s="36">
        <f>AVERAGE(J20:J31)</f>
        <v>18.3726666666669</v>
      </c>
      <c r="K32" s="36">
        <f>AVERAGE(K20:K31)</f>
        <v>19.5753968253968</v>
      </c>
      <c r="L32" s="36">
        <f>AVERAGE(L20:L31)</f>
        <v>21.112193627451</v>
      </c>
      <c r="M32" s="7"/>
      <c r="N32" s="7"/>
      <c r="O32" s="19">
        <f>O31-O30</f>
        <v>1.2833333333333</v>
      </c>
      <c r="P32" t="s" s="39">
        <v>19</v>
      </c>
    </row>
    <row r="33" ht="16.6" customHeight="1">
      <c r="A33" s="44"/>
      <c r="B33" s="41"/>
      <c r="C33" s="41"/>
      <c r="D33" s="41"/>
      <c r="E33" s="42"/>
      <c r="F33" s="41"/>
      <c r="G33" s="41"/>
      <c r="H33" t="s" s="40">
        <v>21</v>
      </c>
      <c r="I33" s="32"/>
      <c r="J33" s="19"/>
      <c r="K33" s="19"/>
      <c r="L33" s="19"/>
      <c r="M33" s="43"/>
      <c r="N33" s="19"/>
      <c r="O33" s="19"/>
      <c r="P33" s="19"/>
    </row>
    <row r="34" ht="16.6" customHeight="1">
      <c r="A34" s="44"/>
      <c r="B34" s="41"/>
      <c r="C34" s="41"/>
      <c r="D34" s="41"/>
      <c r="E34" s="42"/>
      <c r="F34" s="41"/>
      <c r="G34" s="41"/>
      <c r="H34" s="41"/>
      <c r="I34" s="32"/>
      <c r="J34" s="19"/>
      <c r="K34" s="19"/>
      <c r="L34" s="19"/>
      <c r="M34" s="43"/>
      <c r="N34" s="19"/>
      <c r="O34" s="19"/>
      <c r="P34" s="19"/>
    </row>
    <row r="35" ht="46.65" customHeight="1">
      <c r="A35" t="s" s="20">
        <v>29</v>
      </c>
      <c r="B35" t="s" s="21">
        <v>30</v>
      </c>
      <c r="C35" t="s" s="22">
        <v>31</v>
      </c>
      <c r="D35" t="s" s="22">
        <v>31</v>
      </c>
      <c r="E35" s="23"/>
      <c r="F35" t="s" s="21">
        <v>32</v>
      </c>
      <c r="G35" t="s" s="24">
        <v>31</v>
      </c>
      <c r="H35" t="s" s="24">
        <v>31</v>
      </c>
      <c r="I35" s="25"/>
      <c r="J35" t="s" s="21">
        <v>33</v>
      </c>
      <c r="K35" t="s" s="26">
        <v>34</v>
      </c>
      <c r="L35" t="s" s="26">
        <v>35</v>
      </c>
      <c r="M35" t="s" s="27">
        <v>36</v>
      </c>
      <c r="N35" s="7"/>
      <c r="O35" s="19"/>
      <c r="P35" s="19"/>
    </row>
    <row r="36" ht="16.6" customHeight="1">
      <c r="A36" s="29">
        <v>44197</v>
      </c>
      <c r="B36" s="30">
        <v>34.9</v>
      </c>
      <c r="C36" s="19">
        <v>37.2</v>
      </c>
      <c r="D36" s="19">
        <v>37.2</v>
      </c>
      <c r="E36" s="31"/>
      <c r="F36" s="30">
        <v>19</v>
      </c>
      <c r="G36" s="19">
        <v>21.1</v>
      </c>
      <c r="H36" s="19">
        <v>21.1</v>
      </c>
      <c r="I36" s="32"/>
      <c r="J36" s="33">
        <v>23.6220000000003</v>
      </c>
      <c r="K36" s="33">
        <v>24.2787234042553</v>
      </c>
      <c r="L36" s="33">
        <v>29.5</v>
      </c>
      <c r="M36" s="7"/>
      <c r="N36" s="7"/>
      <c r="O36" s="19"/>
      <c r="P36" s="19"/>
    </row>
    <row r="37" ht="16.6" customHeight="1">
      <c r="A37" s="29">
        <v>44228</v>
      </c>
      <c r="B37" s="30">
        <v>34.9</v>
      </c>
      <c r="C37" s="19">
        <v>35.4</v>
      </c>
      <c r="D37" s="19">
        <v>35.4</v>
      </c>
      <c r="E37" s="31"/>
      <c r="F37" s="30">
        <v>18.8</v>
      </c>
      <c r="G37" s="19">
        <v>20.2</v>
      </c>
      <c r="H37" s="19">
        <v>20.2</v>
      </c>
      <c r="I37" s="32"/>
      <c r="J37" s="33">
        <v>23.6220000000003</v>
      </c>
      <c r="K37" s="33">
        <v>24.5489361702128</v>
      </c>
      <c r="L37" s="33">
        <v>30.1666666666667</v>
      </c>
      <c r="M37" s="7"/>
      <c r="N37" s="7"/>
      <c r="O37" s="19"/>
      <c r="P37" s="19"/>
    </row>
    <row r="38" ht="16.6" customHeight="1">
      <c r="A38" s="29">
        <v>44256</v>
      </c>
      <c r="B38" s="30">
        <v>31</v>
      </c>
      <c r="C38" s="19">
        <v>31.5</v>
      </c>
      <c r="D38" s="19">
        <v>31.5</v>
      </c>
      <c r="E38" s="31"/>
      <c r="F38" s="30">
        <v>15.7</v>
      </c>
      <c r="G38" s="19">
        <v>16.3</v>
      </c>
      <c r="H38" s="19">
        <v>16.3</v>
      </c>
      <c r="I38" s="32"/>
      <c r="J38" s="33">
        <v>22.8600000000003</v>
      </c>
      <c r="K38" s="33">
        <v>23.2829787234043</v>
      </c>
      <c r="L38" s="33">
        <v>32.8818181818182</v>
      </c>
      <c r="M38" s="7"/>
      <c r="N38" s="7"/>
      <c r="O38" s="19"/>
      <c r="P38" s="19"/>
    </row>
    <row r="39" ht="16.6" customHeight="1">
      <c r="A39" s="29">
        <v>44287</v>
      </c>
      <c r="B39" s="30">
        <v>26.1</v>
      </c>
      <c r="C39" s="19">
        <v>27.1</v>
      </c>
      <c r="D39" s="19">
        <v>27.1</v>
      </c>
      <c r="E39" s="31"/>
      <c r="F39" s="30">
        <v>11.3</v>
      </c>
      <c r="G39" s="19">
        <v>11.9</v>
      </c>
      <c r="H39" s="19">
        <v>11.9</v>
      </c>
      <c r="I39" s="32"/>
      <c r="J39" s="33">
        <v>15.7480000000002</v>
      </c>
      <c r="K39" s="33">
        <v>14.8872340425532</v>
      </c>
      <c r="L39" s="33">
        <v>19.6333333333333</v>
      </c>
      <c r="M39" s="7"/>
      <c r="N39" s="7"/>
      <c r="O39" s="19"/>
      <c r="P39" s="19"/>
    </row>
    <row r="40" ht="16.6" customHeight="1">
      <c r="A40" s="29">
        <v>44317</v>
      </c>
      <c r="B40" s="30">
        <v>21</v>
      </c>
      <c r="C40" s="19">
        <v>21.5</v>
      </c>
      <c r="D40" s="19">
        <v>21.5</v>
      </c>
      <c r="E40" s="31"/>
      <c r="F40" s="30">
        <v>7.6</v>
      </c>
      <c r="G40" s="19">
        <v>7.3</v>
      </c>
      <c r="H40" s="19">
        <v>7.3</v>
      </c>
      <c r="I40" s="32"/>
      <c r="J40" s="33">
        <v>26.1620000000003</v>
      </c>
      <c r="K40" s="33">
        <v>24.363829787234</v>
      </c>
      <c r="L40" s="33">
        <v>17.9454545454545</v>
      </c>
      <c r="M40" s="7"/>
      <c r="N40" s="7"/>
      <c r="O40" s="19"/>
      <c r="P40" s="19"/>
    </row>
    <row r="41" ht="16.6" customHeight="1">
      <c r="A41" s="29">
        <v>44348</v>
      </c>
      <c r="B41" s="30">
        <v>17.3</v>
      </c>
      <c r="C41" s="19">
        <v>17.8</v>
      </c>
      <c r="D41" s="19">
        <v>17.8</v>
      </c>
      <c r="E41" s="31"/>
      <c r="F41" s="30">
        <v>5.3</v>
      </c>
      <c r="G41" s="19">
        <v>5</v>
      </c>
      <c r="H41" s="19">
        <v>5</v>
      </c>
      <c r="I41" s="32"/>
      <c r="J41" s="33">
        <v>24.8920000000003</v>
      </c>
      <c r="K41" s="33">
        <v>26.2</v>
      </c>
      <c r="L41" s="33">
        <v>27.8136363636364</v>
      </c>
      <c r="M41" s="7"/>
      <c r="N41" s="7"/>
      <c r="O41" s="19"/>
      <c r="P41" s="19"/>
    </row>
    <row r="42" ht="16.6" customHeight="1">
      <c r="A42" s="29">
        <v>44378</v>
      </c>
      <c r="B42" s="30">
        <v>16.8</v>
      </c>
      <c r="C42" s="19">
        <v>17.7</v>
      </c>
      <c r="D42" s="19">
        <v>17.7</v>
      </c>
      <c r="E42" s="31"/>
      <c r="F42" s="30">
        <v>3.9</v>
      </c>
      <c r="G42" s="19">
        <v>3.9</v>
      </c>
      <c r="H42" s="19">
        <v>3.9</v>
      </c>
      <c r="I42" s="32"/>
      <c r="J42" s="33">
        <v>15.2400000000002</v>
      </c>
      <c r="K42" s="33">
        <v>16.8595744680851</v>
      </c>
      <c r="L42" s="33">
        <v>18.047619047619</v>
      </c>
      <c r="M42" s="7"/>
      <c r="N42" s="7"/>
      <c r="O42" s="19"/>
      <c r="P42" s="19"/>
    </row>
    <row r="43" ht="16.6" customHeight="1">
      <c r="A43" s="29">
        <v>44409</v>
      </c>
      <c r="B43" s="30">
        <v>19.2</v>
      </c>
      <c r="C43" s="19">
        <v>19.9</v>
      </c>
      <c r="D43" s="19">
        <v>19.9</v>
      </c>
      <c r="E43" s="31"/>
      <c r="F43" s="30">
        <v>5.5</v>
      </c>
      <c r="G43" s="19">
        <v>4.8</v>
      </c>
      <c r="H43" s="19">
        <v>4.8</v>
      </c>
      <c r="I43" s="32"/>
      <c r="J43" s="33">
        <v>19.0500000000002</v>
      </c>
      <c r="K43" s="33">
        <v>19.5234042553191</v>
      </c>
      <c r="L43" s="33">
        <v>15.2285714285714</v>
      </c>
      <c r="M43" s="7"/>
      <c r="N43" s="7"/>
      <c r="O43" s="19"/>
      <c r="P43" s="19"/>
    </row>
    <row r="44" ht="16.6" customHeight="1">
      <c r="A44" s="29">
        <v>44440</v>
      </c>
      <c r="B44" s="30">
        <v>23.3</v>
      </c>
      <c r="C44" s="19">
        <v>24.5</v>
      </c>
      <c r="D44" s="19">
        <v>24.5</v>
      </c>
      <c r="E44" s="31"/>
      <c r="F44" s="30">
        <v>8.300000000000001</v>
      </c>
      <c r="G44" s="19">
        <v>8.300000000000001</v>
      </c>
      <c r="H44" s="19">
        <v>8.300000000000001</v>
      </c>
      <c r="I44" s="32"/>
      <c r="J44" s="33">
        <v>17.2720000000002</v>
      </c>
      <c r="K44" s="33">
        <v>16.7510638297872</v>
      </c>
      <c r="L44" s="33">
        <v>18.5333333333333</v>
      </c>
      <c r="M44" s="7"/>
      <c r="N44" s="7"/>
      <c r="O44" s="19"/>
      <c r="P44" s="19"/>
    </row>
    <row r="45" ht="16.6" customHeight="1">
      <c r="A45" s="29">
        <v>44470</v>
      </c>
      <c r="B45" s="30">
        <v>27.8</v>
      </c>
      <c r="C45" s="19">
        <v>28.4</v>
      </c>
      <c r="D45" s="19">
        <v>28.4</v>
      </c>
      <c r="E45" s="31"/>
      <c r="F45" s="30">
        <v>12</v>
      </c>
      <c r="G45" s="19">
        <v>11.9</v>
      </c>
      <c r="H45" s="19">
        <v>11.9</v>
      </c>
      <c r="I45" s="32"/>
      <c r="J45" s="33">
        <v>23.1140000000003</v>
      </c>
      <c r="K45" s="33">
        <v>20.6553191489362</v>
      </c>
      <c r="L45" s="33">
        <v>22.3789473684211</v>
      </c>
      <c r="M45" s="7"/>
      <c r="N45" s="7"/>
      <c r="O45" s="19"/>
      <c r="P45" s="19"/>
    </row>
    <row r="46" ht="16.6" customHeight="1">
      <c r="A46" s="29">
        <v>44501</v>
      </c>
      <c r="B46" s="30">
        <v>31.7</v>
      </c>
      <c r="C46" s="19">
        <v>32.1</v>
      </c>
      <c r="D46" s="19">
        <v>32.1</v>
      </c>
      <c r="E46" s="31"/>
      <c r="F46" s="30">
        <v>15.4</v>
      </c>
      <c r="G46" s="19">
        <v>16</v>
      </c>
      <c r="H46" s="19">
        <v>16</v>
      </c>
      <c r="I46" s="32"/>
      <c r="J46" s="33">
        <v>16.7640000000002</v>
      </c>
      <c r="K46" s="33">
        <v>15.5872340425532</v>
      </c>
      <c r="L46" s="33">
        <v>24.5380952380952</v>
      </c>
      <c r="M46" s="7"/>
      <c r="N46" s="7"/>
      <c r="O46" s="19">
        <f>AVERAGE(B48,F48)</f>
        <v>19.1333333333334</v>
      </c>
      <c r="P46" t="s" s="34">
        <v>16</v>
      </c>
    </row>
    <row r="47" ht="16.6" customHeight="1">
      <c r="A47" s="29">
        <v>44531</v>
      </c>
      <c r="B47" s="30">
        <v>34.3</v>
      </c>
      <c r="C47" s="19">
        <v>34.8</v>
      </c>
      <c r="D47" s="19">
        <v>34.8</v>
      </c>
      <c r="E47" s="31"/>
      <c r="F47" s="30">
        <v>18.1</v>
      </c>
      <c r="G47" s="19">
        <v>18.7</v>
      </c>
      <c r="H47" s="19">
        <v>18.7</v>
      </c>
      <c r="I47" s="32"/>
      <c r="J47" s="33">
        <v>22.6060000000003</v>
      </c>
      <c r="K47" s="33">
        <v>24.9468085106383</v>
      </c>
      <c r="L47" s="33">
        <v>19.3</v>
      </c>
      <c r="M47" s="7"/>
      <c r="N47" s="7"/>
      <c r="O47" s="19">
        <f>AVERAGE(D48,H48)</f>
        <v>19.7208333333334</v>
      </c>
      <c r="P47" t="s" s="34">
        <v>17</v>
      </c>
    </row>
    <row r="48" ht="16.6" customHeight="1">
      <c r="A48" t="s" s="35">
        <v>18</v>
      </c>
      <c r="B48" s="36">
        <f>AVERAGE(B36:B47)</f>
        <v>26.525</v>
      </c>
      <c r="C48" s="36">
        <f>AVERAGE(C36:C47)</f>
        <v>27.325</v>
      </c>
      <c r="D48" s="36">
        <f>AVERAGE(D36:D47)</f>
        <v>27.325</v>
      </c>
      <c r="E48" s="37"/>
      <c r="F48" s="36">
        <f>AVERAGE(F36:F47)</f>
        <v>11.7416666666667</v>
      </c>
      <c r="G48" s="36">
        <f>AVERAGE(G36:G47)</f>
        <v>12.1166666666667</v>
      </c>
      <c r="H48" s="36">
        <f>AVERAGE(H36:H47)</f>
        <v>12.1166666666667</v>
      </c>
      <c r="I48" s="38"/>
      <c r="J48" s="36">
        <f>AVERAGE(J36:J47)</f>
        <v>20.9126666666669</v>
      </c>
      <c r="K48" s="36">
        <f>AVERAGE(K36:K47)</f>
        <v>20.9904255319149</v>
      </c>
      <c r="L48" s="36">
        <f>AVERAGE(L36:L47)</f>
        <v>22.9972896255791</v>
      </c>
      <c r="M48" s="7"/>
      <c r="N48" s="7"/>
      <c r="O48" s="19">
        <f>O47-O46</f>
        <v>0.5875</v>
      </c>
      <c r="P48" t="s" s="39">
        <v>19</v>
      </c>
    </row>
    <row r="49" ht="16.6" customHeight="1">
      <c r="A49" t="s" s="40">
        <v>20</v>
      </c>
      <c r="B49" s="41"/>
      <c r="C49" s="41"/>
      <c r="D49" s="41"/>
      <c r="E49" s="42"/>
      <c r="F49" s="41"/>
      <c r="G49" s="41"/>
      <c r="H49" t="s" s="40">
        <v>21</v>
      </c>
      <c r="I49" s="32"/>
      <c r="J49" s="19"/>
      <c r="K49" s="19"/>
      <c r="L49" s="19"/>
      <c r="M49" s="43"/>
      <c r="N49" s="19"/>
      <c r="O49" s="19"/>
      <c r="P49" s="19"/>
    </row>
    <row r="50" ht="16.6" customHeight="1">
      <c r="A50" s="44"/>
      <c r="B50" s="41"/>
      <c r="C50" s="41"/>
      <c r="D50" s="41"/>
      <c r="E50" s="42"/>
      <c r="F50" s="41"/>
      <c r="G50" s="41"/>
      <c r="H50" s="41"/>
      <c r="I50" s="32"/>
      <c r="J50" s="19"/>
      <c r="K50" s="19"/>
      <c r="L50" s="19"/>
      <c r="M50" s="43"/>
      <c r="N50" s="19"/>
      <c r="O50" s="19"/>
      <c r="P50" s="19"/>
    </row>
    <row r="51" ht="46.65" customHeight="1">
      <c r="A51" t="s" s="20">
        <v>37</v>
      </c>
      <c r="B51" t="s" s="21">
        <v>38</v>
      </c>
      <c r="C51" t="s" s="22">
        <v>39</v>
      </c>
      <c r="D51" t="s" s="22">
        <v>40</v>
      </c>
      <c r="E51" s="23"/>
      <c r="F51" t="s" s="21">
        <v>41</v>
      </c>
      <c r="G51" t="s" s="24">
        <v>39</v>
      </c>
      <c r="H51" t="s" s="24">
        <v>40</v>
      </c>
      <c r="I51" s="32"/>
      <c r="J51" t="s" s="21">
        <v>42</v>
      </c>
      <c r="K51" t="s" s="26">
        <v>43</v>
      </c>
      <c r="L51" t="s" s="26">
        <v>44</v>
      </c>
      <c r="M51" t="s" s="45">
        <v>45</v>
      </c>
      <c r="N51" s="7"/>
      <c r="O51" s="19"/>
      <c r="P51" s="19"/>
    </row>
    <row r="52" ht="16.6" customHeight="1">
      <c r="A52" s="29">
        <v>44197</v>
      </c>
      <c r="B52" s="30">
        <v>33</v>
      </c>
      <c r="C52" s="19">
        <v>33.7</v>
      </c>
      <c r="D52" s="19">
        <v>34.4818181818182</v>
      </c>
      <c r="E52" s="31"/>
      <c r="F52" s="30">
        <v>18</v>
      </c>
      <c r="G52" s="19">
        <v>19.4</v>
      </c>
      <c r="H52" s="19">
        <v>19.9227272727273</v>
      </c>
      <c r="I52" s="32"/>
      <c r="J52" s="33">
        <v>17.2720000000002</v>
      </c>
      <c r="K52" s="33">
        <v>16.0341463414634</v>
      </c>
      <c r="L52" s="33">
        <v>26.1363636363636</v>
      </c>
      <c r="M52" s="7"/>
      <c r="N52" s="7"/>
      <c r="O52" s="19"/>
      <c r="P52" s="19"/>
    </row>
    <row r="53" ht="16.6" customHeight="1">
      <c r="A53" s="29">
        <v>44228</v>
      </c>
      <c r="B53" s="30">
        <v>33.2</v>
      </c>
      <c r="C53" s="19">
        <v>32.4</v>
      </c>
      <c r="D53" s="19">
        <v>32.9818181818182</v>
      </c>
      <c r="E53" s="31"/>
      <c r="F53" s="30">
        <v>18.3</v>
      </c>
      <c r="G53" s="19">
        <v>18.6</v>
      </c>
      <c r="H53" s="19">
        <v>19.0272727272727</v>
      </c>
      <c r="I53" s="32"/>
      <c r="J53" s="33">
        <v>22.3520000000003</v>
      </c>
      <c r="K53" s="33">
        <v>22.4463414634146</v>
      </c>
      <c r="L53" s="33">
        <v>28.5545454545455</v>
      </c>
      <c r="M53" s="7"/>
      <c r="N53" s="7"/>
      <c r="O53" s="19"/>
      <c r="P53" s="19"/>
    </row>
    <row r="54" ht="16.6" customHeight="1">
      <c r="A54" s="29">
        <v>44256</v>
      </c>
      <c r="B54" s="30">
        <v>29.2</v>
      </c>
      <c r="C54" s="19">
        <v>29</v>
      </c>
      <c r="D54" s="19">
        <v>29.1954545454545</v>
      </c>
      <c r="E54" s="31"/>
      <c r="F54" s="30">
        <v>15.2</v>
      </c>
      <c r="G54" s="19">
        <v>15.4</v>
      </c>
      <c r="H54" s="19">
        <v>15.7681818181818</v>
      </c>
      <c r="I54" s="32"/>
      <c r="J54" s="33">
        <v>16.0020000000002</v>
      </c>
      <c r="K54" s="33">
        <v>16.0512195121951</v>
      </c>
      <c r="L54" s="33">
        <v>18.4</v>
      </c>
      <c r="M54" s="7"/>
      <c r="N54" s="7"/>
      <c r="O54" s="19"/>
      <c r="P54" s="19"/>
    </row>
    <row r="55" ht="16.6" customHeight="1">
      <c r="A55" s="29">
        <v>44287</v>
      </c>
      <c r="B55" s="30">
        <v>24.3</v>
      </c>
      <c r="C55" s="19">
        <v>24.4</v>
      </c>
      <c r="D55" s="19">
        <v>24.8363636363636</v>
      </c>
      <c r="E55" s="31"/>
      <c r="F55" s="30">
        <v>11.4</v>
      </c>
      <c r="G55" s="19">
        <v>11.5</v>
      </c>
      <c r="H55" s="19">
        <v>11.9227272727273</v>
      </c>
      <c r="I55" s="32"/>
      <c r="J55" s="33">
        <v>17.2720000000002</v>
      </c>
      <c r="K55" s="33">
        <v>16.9024390243902</v>
      </c>
      <c r="L55" s="33">
        <v>16.6727272727273</v>
      </c>
      <c r="M55" s="7"/>
      <c r="N55" s="7"/>
      <c r="O55" s="19"/>
      <c r="P55" s="19"/>
    </row>
    <row r="56" ht="16.6" customHeight="1">
      <c r="A56" s="29">
        <v>44317</v>
      </c>
      <c r="B56" s="30">
        <v>19.3</v>
      </c>
      <c r="C56" s="19">
        <v>19.2</v>
      </c>
      <c r="D56" s="19">
        <v>19.4136363636364</v>
      </c>
      <c r="E56" s="31"/>
      <c r="F56" s="30">
        <v>8.199999999999999</v>
      </c>
      <c r="G56" s="19">
        <v>7.8</v>
      </c>
      <c r="H56" s="19">
        <v>7.88181818181818</v>
      </c>
      <c r="I56" s="32"/>
      <c r="J56" s="33">
        <v>24.6380000000003</v>
      </c>
      <c r="K56" s="33">
        <v>22.5634146341463</v>
      </c>
      <c r="L56" s="33">
        <v>14</v>
      </c>
      <c r="M56" s="7"/>
      <c r="N56" s="7"/>
      <c r="O56" s="19"/>
      <c r="P56" s="19"/>
    </row>
    <row r="57" ht="16.6" customHeight="1">
      <c r="A57" s="29">
        <v>44348</v>
      </c>
      <c r="B57" s="30">
        <v>15.4</v>
      </c>
      <c r="C57" s="19">
        <v>15.9</v>
      </c>
      <c r="D57" s="19">
        <v>15.9409090909091</v>
      </c>
      <c r="E57" s="31"/>
      <c r="F57" s="30">
        <v>6</v>
      </c>
      <c r="G57" s="19">
        <v>5.5</v>
      </c>
      <c r="H57" s="19">
        <v>5.55909090909091</v>
      </c>
      <c r="I57" s="32"/>
      <c r="J57" s="33">
        <v>30.2260000000004</v>
      </c>
      <c r="K57" s="33">
        <v>29.6853658536585</v>
      </c>
      <c r="L57" s="33">
        <v>17.6363636363636</v>
      </c>
      <c r="M57" s="7"/>
      <c r="N57" s="7"/>
      <c r="O57" s="19"/>
      <c r="P57" s="19"/>
    </row>
    <row r="58" ht="16.6" customHeight="1">
      <c r="A58" s="29">
        <v>44378</v>
      </c>
      <c r="B58" s="30">
        <v>15</v>
      </c>
      <c r="C58" s="19">
        <v>15.7</v>
      </c>
      <c r="D58" s="19">
        <v>16.0285714285714</v>
      </c>
      <c r="E58" s="31"/>
      <c r="F58" s="30">
        <v>4.8</v>
      </c>
      <c r="G58" s="19">
        <v>4.8</v>
      </c>
      <c r="H58" s="19">
        <v>4.81428571428571</v>
      </c>
      <c r="I58" s="32"/>
      <c r="J58" s="33">
        <v>17.7800000000002</v>
      </c>
      <c r="K58" s="33">
        <v>18.1853658536585</v>
      </c>
      <c r="L58" s="33">
        <v>14.1090909090909</v>
      </c>
      <c r="M58" s="7"/>
      <c r="N58" s="7"/>
      <c r="O58" s="19"/>
      <c r="P58" s="19"/>
    </row>
    <row r="59" ht="16.6" customHeight="1">
      <c r="A59" s="29">
        <v>44409</v>
      </c>
      <c r="B59" s="30">
        <v>17.3</v>
      </c>
      <c r="C59" s="19">
        <v>17.8</v>
      </c>
      <c r="D59" s="19">
        <v>17.9904761904762</v>
      </c>
      <c r="E59" s="31"/>
      <c r="F59" s="30">
        <v>6.1</v>
      </c>
      <c r="G59" s="19">
        <v>5.6</v>
      </c>
      <c r="H59" s="19">
        <v>5.63809523809524</v>
      </c>
      <c r="I59" s="32"/>
      <c r="J59" s="33">
        <v>21.3360000000003</v>
      </c>
      <c r="K59" s="33">
        <v>20.3146341463415</v>
      </c>
      <c r="L59" s="33">
        <v>17.49</v>
      </c>
      <c r="M59" s="7"/>
      <c r="N59" s="7"/>
      <c r="O59" s="19"/>
      <c r="P59" s="19"/>
    </row>
    <row r="60" ht="16.6" customHeight="1">
      <c r="A60" s="29">
        <v>44440</v>
      </c>
      <c r="B60" s="30">
        <v>21.1</v>
      </c>
      <c r="C60" s="19">
        <v>21.8</v>
      </c>
      <c r="D60" s="19">
        <v>22.3809523809524</v>
      </c>
      <c r="E60" s="31"/>
      <c r="F60" s="30">
        <v>8.6</v>
      </c>
      <c r="G60" s="19">
        <v>8.5</v>
      </c>
      <c r="H60" s="19">
        <v>8.6952380952381</v>
      </c>
      <c r="I60" s="32"/>
      <c r="J60" s="33">
        <v>19.0500000000002</v>
      </c>
      <c r="K60" s="33">
        <v>18.7243902439024</v>
      </c>
      <c r="L60" s="33">
        <v>17.7238095238095</v>
      </c>
      <c r="M60" s="7"/>
      <c r="N60" s="7"/>
      <c r="O60" s="19"/>
      <c r="P60" s="19"/>
    </row>
    <row r="61" ht="16.6" customHeight="1">
      <c r="A61" s="29">
        <v>44470</v>
      </c>
      <c r="B61" s="30">
        <v>25.6</v>
      </c>
      <c r="C61" s="19">
        <v>25.6</v>
      </c>
      <c r="D61" s="19">
        <v>26.052380952381</v>
      </c>
      <c r="E61" s="31"/>
      <c r="F61" s="30">
        <v>11.7</v>
      </c>
      <c r="G61" s="19">
        <v>11.7</v>
      </c>
      <c r="H61" s="19">
        <v>11.7904761904762</v>
      </c>
      <c r="I61" s="32"/>
      <c r="J61" s="33">
        <v>20.3200000000002</v>
      </c>
      <c r="K61" s="33">
        <v>19.5609756097561</v>
      </c>
      <c r="L61" s="33">
        <v>16.4571428571429</v>
      </c>
      <c r="M61" s="7"/>
      <c r="N61" s="7"/>
      <c r="O61" s="19"/>
      <c r="P61" s="19"/>
    </row>
    <row r="62" ht="16.6" customHeight="1">
      <c r="A62" s="29">
        <v>44501</v>
      </c>
      <c r="B62" s="30">
        <v>29.6</v>
      </c>
      <c r="C62" s="19">
        <v>28.9</v>
      </c>
      <c r="D62" s="19">
        <v>29.6857142857143</v>
      </c>
      <c r="E62" s="31"/>
      <c r="F62" s="30">
        <v>14.8</v>
      </c>
      <c r="G62" s="19">
        <v>14.9</v>
      </c>
      <c r="H62" s="19">
        <v>15.4095238095238</v>
      </c>
      <c r="I62" s="32"/>
      <c r="J62" s="33">
        <v>17.0180000000002</v>
      </c>
      <c r="K62" s="33">
        <v>16.5878048780488</v>
      </c>
      <c r="L62" s="33">
        <v>20.152380952381</v>
      </c>
      <c r="M62" s="7"/>
      <c r="N62" s="7"/>
      <c r="O62" s="19">
        <f>AVERAGE(B64,F64)</f>
        <v>18.1416666666667</v>
      </c>
      <c r="P62" t="s" s="34">
        <v>16</v>
      </c>
    </row>
    <row r="63" ht="16.6" customHeight="1">
      <c r="A63" s="29">
        <v>44531</v>
      </c>
      <c r="B63" s="30">
        <v>32.1</v>
      </c>
      <c r="C63" s="19">
        <v>31.6</v>
      </c>
      <c r="D63" s="19">
        <v>32.247619047619</v>
      </c>
      <c r="E63" s="31"/>
      <c r="F63" s="30">
        <v>17.2</v>
      </c>
      <c r="G63" s="19">
        <v>17.4</v>
      </c>
      <c r="H63" s="19">
        <v>17.8047619047619</v>
      </c>
      <c r="I63" s="32"/>
      <c r="J63" s="33">
        <v>21.3360000000003</v>
      </c>
      <c r="K63" s="33">
        <v>21.7926829268293</v>
      </c>
      <c r="L63" s="33">
        <v>18.2952380952381</v>
      </c>
      <c r="M63" s="7"/>
      <c r="N63" s="7"/>
      <c r="O63" s="19">
        <f>AVERAGE(D64,H64)</f>
        <v>18.5612463924964</v>
      </c>
      <c r="P63" t="s" s="34">
        <v>17</v>
      </c>
    </row>
    <row r="64" ht="16.6" customHeight="1">
      <c r="A64" t="s" s="35">
        <v>18</v>
      </c>
      <c r="B64" s="36">
        <f>AVERAGE(B52:B63)</f>
        <v>24.5916666666667</v>
      </c>
      <c r="C64" s="36">
        <f>AVERAGE(C52:C63)</f>
        <v>24.6666666666667</v>
      </c>
      <c r="D64" s="36">
        <f>AVERAGE(D52:D63)</f>
        <v>25.1029761904762</v>
      </c>
      <c r="E64" s="37"/>
      <c r="F64" s="36">
        <f>AVERAGE(F52:F63)</f>
        <v>11.6916666666667</v>
      </c>
      <c r="G64" s="36">
        <f>AVERAGE(G52:G63)</f>
        <v>11.7583333333333</v>
      </c>
      <c r="H64" s="36">
        <f>AVERAGE(H52:H63)</f>
        <v>12.0195165945166</v>
      </c>
      <c r="I64" s="38"/>
      <c r="J64" s="36">
        <f>AVERAGE(J52:J63)</f>
        <v>20.3835000000003</v>
      </c>
      <c r="K64" s="36">
        <f>AVERAGE(K52:K63)</f>
        <v>19.9040650406504</v>
      </c>
      <c r="L64" s="36">
        <f>AVERAGE(L52:L63)</f>
        <v>18.8023051948052</v>
      </c>
      <c r="M64" s="7"/>
      <c r="N64" s="7"/>
      <c r="O64" s="19">
        <f>O63-O62</f>
        <v>0.4195797258297</v>
      </c>
      <c r="P64" t="s" s="39">
        <v>19</v>
      </c>
    </row>
    <row r="65" ht="16.6" customHeight="1">
      <c r="A65" s="44"/>
      <c r="B65" s="41"/>
      <c r="C65" s="41"/>
      <c r="D65" s="41"/>
      <c r="E65" s="42"/>
      <c r="F65" s="41"/>
      <c r="G65" s="41"/>
      <c r="H65" t="s" s="40">
        <v>21</v>
      </c>
      <c r="I65" s="32"/>
      <c r="J65" s="19"/>
      <c r="K65" s="19"/>
      <c r="L65" s="19"/>
      <c r="M65" s="43"/>
      <c r="N65" s="19"/>
      <c r="O65" s="19"/>
      <c r="P65" s="19"/>
    </row>
    <row r="66" ht="16.6" customHeight="1">
      <c r="A66" s="44"/>
      <c r="B66" s="41"/>
      <c r="C66" s="41"/>
      <c r="D66" s="41"/>
      <c r="E66" s="42"/>
      <c r="F66" s="41"/>
      <c r="G66" s="41"/>
      <c r="H66" s="41"/>
      <c r="I66" s="32"/>
      <c r="J66" s="19"/>
      <c r="K66" s="19"/>
      <c r="L66" s="19"/>
      <c r="M66" s="43"/>
      <c r="N66" s="28"/>
      <c r="O66" s="28"/>
      <c r="P66" s="28"/>
    </row>
    <row r="67" ht="46.65" customHeight="1">
      <c r="A67" t="s" s="20">
        <v>46</v>
      </c>
      <c r="B67" t="s" s="21">
        <v>47</v>
      </c>
      <c r="C67" t="s" s="22">
        <v>48</v>
      </c>
      <c r="D67" t="s" s="22">
        <v>49</v>
      </c>
      <c r="E67" s="23"/>
      <c r="F67" t="s" s="21">
        <v>50</v>
      </c>
      <c r="G67" t="s" s="24">
        <v>48</v>
      </c>
      <c r="H67" t="s" s="24">
        <v>49</v>
      </c>
      <c r="I67" s="25"/>
      <c r="J67" t="s" s="21">
        <v>51</v>
      </c>
      <c r="K67" t="s" s="26">
        <v>52</v>
      </c>
      <c r="L67" t="s" s="26">
        <v>53</v>
      </c>
      <c r="M67" t="s" s="45">
        <v>54</v>
      </c>
      <c r="N67" s="7"/>
      <c r="O67" s="46"/>
      <c r="P67" s="46"/>
    </row>
    <row r="68" ht="16.6" customHeight="1">
      <c r="A68" s="29">
        <v>44197</v>
      </c>
      <c r="B68" s="30">
        <v>37.5</v>
      </c>
      <c r="C68" s="19">
        <v>37.7</v>
      </c>
      <c r="D68" s="19">
        <v>37.6409090909091</v>
      </c>
      <c r="E68" s="31"/>
      <c r="F68" s="30">
        <v>21</v>
      </c>
      <c r="G68" s="19">
        <v>22.8</v>
      </c>
      <c r="H68" s="19">
        <v>22.765</v>
      </c>
      <c r="I68" s="32"/>
      <c r="J68" s="33">
        <v>35.0520000000004</v>
      </c>
      <c r="K68" s="33">
        <v>32.4037037037037</v>
      </c>
      <c r="L68" s="33">
        <v>29.2090909090909</v>
      </c>
      <c r="M68" s="7"/>
      <c r="N68" s="7"/>
      <c r="O68" s="47"/>
      <c r="P68" s="47"/>
    </row>
    <row r="69" ht="16.6" customHeight="1">
      <c r="A69" s="29">
        <v>44228</v>
      </c>
      <c r="B69" s="30">
        <v>36.3</v>
      </c>
      <c r="C69" s="19">
        <v>35.7</v>
      </c>
      <c r="D69" s="19">
        <v>35.7952380952381</v>
      </c>
      <c r="E69" s="31"/>
      <c r="F69" s="30">
        <v>20.5</v>
      </c>
      <c r="G69" s="19">
        <v>21.8</v>
      </c>
      <c r="H69" s="19">
        <v>21.8631578947368</v>
      </c>
      <c r="I69" s="32"/>
      <c r="J69" s="33">
        <v>40.3860000000005</v>
      </c>
      <c r="K69" s="33">
        <v>41.3018518518519</v>
      </c>
      <c r="L69" s="33">
        <v>34.0090909090909</v>
      </c>
      <c r="M69" s="7"/>
      <c r="N69" s="7"/>
      <c r="O69" s="47"/>
      <c r="P69" s="47"/>
    </row>
    <row r="70" ht="16.6" customHeight="1">
      <c r="A70" s="29">
        <v>44256</v>
      </c>
      <c r="B70" s="30">
        <v>33.1</v>
      </c>
      <c r="C70" s="19">
        <v>32.6</v>
      </c>
      <c r="D70" s="19">
        <v>32.6</v>
      </c>
      <c r="E70" s="31"/>
      <c r="F70" s="30">
        <v>17.5</v>
      </c>
      <c r="G70" s="19">
        <v>18.6</v>
      </c>
      <c r="H70" s="19">
        <v>18.5789473684211</v>
      </c>
      <c r="I70" s="32"/>
      <c r="J70" s="33">
        <v>30.7340000000004</v>
      </c>
      <c r="K70" s="33">
        <v>32.5462962962963</v>
      </c>
      <c r="L70" s="33">
        <v>41.3454545454545</v>
      </c>
      <c r="M70" s="7"/>
      <c r="N70" s="7"/>
      <c r="O70" s="47"/>
      <c r="P70" s="47"/>
    </row>
    <row r="71" ht="16.6" customHeight="1">
      <c r="A71" s="29">
        <v>44287</v>
      </c>
      <c r="B71" s="30">
        <v>28.1</v>
      </c>
      <c r="C71" s="19">
        <v>28.1</v>
      </c>
      <c r="D71" s="19">
        <v>28.2714285714286</v>
      </c>
      <c r="E71" s="31"/>
      <c r="F71" s="30">
        <v>12.7</v>
      </c>
      <c r="G71" s="19">
        <v>13.4</v>
      </c>
      <c r="H71" s="19">
        <v>13.555</v>
      </c>
      <c r="I71" s="32"/>
      <c r="J71" s="33">
        <v>27.9400000000003</v>
      </c>
      <c r="K71" s="33">
        <v>27.4722222222222</v>
      </c>
      <c r="L71" s="33">
        <v>20.6454545454545</v>
      </c>
      <c r="M71" s="7"/>
      <c r="N71" s="7"/>
      <c r="O71" s="47"/>
      <c r="P71" s="47"/>
    </row>
    <row r="72" ht="16.6" customHeight="1">
      <c r="A72" s="29">
        <v>44317</v>
      </c>
      <c r="B72" s="30">
        <v>22.6</v>
      </c>
      <c r="C72" s="19">
        <v>22.8</v>
      </c>
      <c r="D72" s="19">
        <v>22.7428571428571</v>
      </c>
      <c r="E72" s="31"/>
      <c r="F72" s="30">
        <v>8.4</v>
      </c>
      <c r="G72" s="19">
        <v>8.4</v>
      </c>
      <c r="H72" s="19">
        <v>8.32631578947368</v>
      </c>
      <c r="I72" s="32"/>
      <c r="J72" s="33">
        <v>25.6540000000003</v>
      </c>
      <c r="K72" s="33">
        <v>26.8796296296296</v>
      </c>
      <c r="L72" s="33">
        <v>22.3333333333333</v>
      </c>
      <c r="M72" s="7"/>
      <c r="N72" s="7"/>
      <c r="O72" s="47"/>
      <c r="P72" s="47"/>
    </row>
    <row r="73" ht="16.6" customHeight="1">
      <c r="A73" s="29">
        <v>44348</v>
      </c>
      <c r="B73" s="30">
        <v>18.7</v>
      </c>
      <c r="C73" s="19">
        <v>18.9</v>
      </c>
      <c r="D73" s="19">
        <v>18.8380952380952</v>
      </c>
      <c r="E73" s="31"/>
      <c r="F73" s="30">
        <v>5.7</v>
      </c>
      <c r="G73" s="19">
        <v>6</v>
      </c>
      <c r="H73" s="19">
        <v>5.95</v>
      </c>
      <c r="I73" s="32"/>
      <c r="J73" s="33">
        <v>30.2260000000004</v>
      </c>
      <c r="K73" s="33">
        <v>30.012962962963</v>
      </c>
      <c r="L73" s="33">
        <v>30.6545454545455</v>
      </c>
      <c r="M73" s="7"/>
      <c r="N73" s="7"/>
      <c r="O73" s="47"/>
      <c r="P73" s="47"/>
    </row>
    <row r="74" ht="16.6" customHeight="1">
      <c r="A74" s="29">
        <v>44378</v>
      </c>
      <c r="B74" s="30">
        <v>18.2</v>
      </c>
      <c r="C74" s="19">
        <v>18.6</v>
      </c>
      <c r="D74" s="19">
        <v>18.6380952380952</v>
      </c>
      <c r="E74" s="31"/>
      <c r="F74" s="30">
        <v>4.2</v>
      </c>
      <c r="G74" s="19">
        <v>4.2</v>
      </c>
      <c r="H74" s="19">
        <v>4.115</v>
      </c>
      <c r="I74" s="32"/>
      <c r="J74" s="33">
        <v>22.3520000000003</v>
      </c>
      <c r="K74" s="33">
        <v>21.2555555555556</v>
      </c>
      <c r="L74" s="33">
        <v>12.0095238095238</v>
      </c>
      <c r="M74" s="7"/>
      <c r="N74" s="7"/>
      <c r="O74" s="47"/>
      <c r="P74" s="47"/>
    </row>
    <row r="75" ht="16.6" customHeight="1">
      <c r="A75" s="29">
        <v>44409</v>
      </c>
      <c r="B75" s="30">
        <v>21.2</v>
      </c>
      <c r="C75" s="19">
        <v>21.2</v>
      </c>
      <c r="D75" s="19">
        <v>21.22</v>
      </c>
      <c r="E75" s="31"/>
      <c r="F75" s="30">
        <v>5.9</v>
      </c>
      <c r="G75" s="19">
        <v>5</v>
      </c>
      <c r="H75" s="19">
        <v>4.9</v>
      </c>
      <c r="I75" s="32"/>
      <c r="J75" s="33">
        <v>20.3200000000002</v>
      </c>
      <c r="K75" s="33">
        <v>20.2833333333333</v>
      </c>
      <c r="L75" s="33">
        <v>13.2</v>
      </c>
      <c r="M75" s="7"/>
      <c r="N75" s="7"/>
      <c r="O75" s="33"/>
      <c r="P75" s="33"/>
    </row>
    <row r="76" ht="16.6" customHeight="1">
      <c r="A76" s="29">
        <v>44440</v>
      </c>
      <c r="B76" s="30">
        <v>25.2</v>
      </c>
      <c r="C76" s="19">
        <v>25.8</v>
      </c>
      <c r="D76" s="19">
        <v>25.8</v>
      </c>
      <c r="E76" s="31"/>
      <c r="F76" s="30">
        <v>9.1</v>
      </c>
      <c r="G76" s="19">
        <v>9.300000000000001</v>
      </c>
      <c r="H76" s="19">
        <v>9.25555555555556</v>
      </c>
      <c r="I76" s="32"/>
      <c r="J76" s="33">
        <v>20.3200000000002</v>
      </c>
      <c r="K76" s="33">
        <v>19.8833333333333</v>
      </c>
      <c r="L76" s="33">
        <v>17.1047619047619</v>
      </c>
      <c r="M76" s="7"/>
      <c r="N76" s="7"/>
      <c r="O76" s="33"/>
      <c r="P76" s="33"/>
    </row>
    <row r="77" ht="16.6" customHeight="1">
      <c r="A77" s="29">
        <v>44470</v>
      </c>
      <c r="B77" s="30">
        <v>29.8</v>
      </c>
      <c r="C77" s="19">
        <v>29.9</v>
      </c>
      <c r="D77" s="19">
        <v>29.9380952380952</v>
      </c>
      <c r="E77" s="31"/>
      <c r="F77" s="30">
        <v>13.2</v>
      </c>
      <c r="G77" s="19">
        <v>13.9</v>
      </c>
      <c r="H77" s="19">
        <v>13.8368421052632</v>
      </c>
      <c r="I77" s="32"/>
      <c r="J77" s="33">
        <v>24.3840000000003</v>
      </c>
      <c r="K77" s="33">
        <v>25.2611111111111</v>
      </c>
      <c r="L77" s="33">
        <v>22.8857142857143</v>
      </c>
      <c r="M77" s="7"/>
      <c r="N77" s="7"/>
      <c r="O77" s="33"/>
      <c r="P77" s="33"/>
    </row>
    <row r="78" ht="16.6" customHeight="1">
      <c r="A78" s="29">
        <v>44501</v>
      </c>
      <c r="B78" s="30">
        <v>34.1</v>
      </c>
      <c r="C78" s="19">
        <v>33</v>
      </c>
      <c r="D78" s="19">
        <v>33.2142857142857</v>
      </c>
      <c r="E78" s="31"/>
      <c r="F78" s="30">
        <v>17</v>
      </c>
      <c r="G78" s="19">
        <v>17.6</v>
      </c>
      <c r="H78" s="19">
        <v>17.7052631578947</v>
      </c>
      <c r="I78" s="32"/>
      <c r="J78" s="33">
        <v>31.4960000000004</v>
      </c>
      <c r="K78" s="33">
        <v>31.787037037037</v>
      </c>
      <c r="L78" s="33">
        <v>37.3619047619048</v>
      </c>
      <c r="M78" s="7"/>
      <c r="N78" s="7"/>
      <c r="O78" s="19">
        <f>AVERAGE(B80,F80)</f>
        <v>20.6625</v>
      </c>
      <c r="P78" t="s" s="34">
        <v>16</v>
      </c>
    </row>
    <row r="79" ht="16.6" customHeight="1">
      <c r="A79" s="29">
        <v>44531</v>
      </c>
      <c r="B79" s="30">
        <v>36.3</v>
      </c>
      <c r="C79" s="19">
        <v>35.6</v>
      </c>
      <c r="D79" s="19">
        <v>35.8714285714286</v>
      </c>
      <c r="E79" s="31"/>
      <c r="F79" s="30">
        <v>19.6</v>
      </c>
      <c r="G79" s="19">
        <v>20.6</v>
      </c>
      <c r="H79" s="19">
        <v>20.7736842105263</v>
      </c>
      <c r="I79" s="32"/>
      <c r="J79" s="33">
        <v>34.7980000000004</v>
      </c>
      <c r="K79" s="33">
        <v>35.5888888888889</v>
      </c>
      <c r="L79" s="33">
        <v>29.8</v>
      </c>
      <c r="M79" s="7"/>
      <c r="N79" s="7"/>
      <c r="O79" s="19">
        <f>AVERAGE(D80,H80)</f>
        <v>20.924799957596</v>
      </c>
      <c r="P79" t="s" s="34">
        <v>17</v>
      </c>
    </row>
    <row r="80" ht="16.6" customHeight="1">
      <c r="A80" t="s" s="35">
        <v>18</v>
      </c>
      <c r="B80" s="36">
        <f>AVERAGE(B68:B79)</f>
        <v>28.425</v>
      </c>
      <c r="C80" s="36">
        <f>AVERAGE(C68:C79)</f>
        <v>28.325</v>
      </c>
      <c r="D80" s="36">
        <f>AVERAGE(D68:D79)</f>
        <v>28.3808694083694</v>
      </c>
      <c r="E80" s="37"/>
      <c r="F80" s="36">
        <f>AVERAGE(F68:F79)</f>
        <v>12.9</v>
      </c>
      <c r="G80" s="36">
        <f>AVERAGE(G68:G79)</f>
        <v>13.4666666666667</v>
      </c>
      <c r="H80" s="36">
        <f>AVERAGE(H68:H79)</f>
        <v>13.4687305068226</v>
      </c>
      <c r="I80" s="38"/>
      <c r="J80" s="36">
        <f>AVERAGE(J68:J79)</f>
        <v>28.6385000000003</v>
      </c>
      <c r="K80" s="36">
        <f>AVERAGE(K68:K79)</f>
        <v>28.7229938271605</v>
      </c>
      <c r="L80" s="36">
        <f>AVERAGE(L68:L79)</f>
        <v>25.8799062049062</v>
      </c>
      <c r="M80" s="7"/>
      <c r="N80" s="7"/>
      <c r="O80" s="19">
        <f>O79-O78</f>
        <v>0.262299957596</v>
      </c>
      <c r="P80" t="s" s="39">
        <v>19</v>
      </c>
    </row>
    <row r="81" ht="16.6" customHeight="1">
      <c r="A81" t="s" s="40">
        <v>20</v>
      </c>
      <c r="B81" s="41"/>
      <c r="C81" s="41"/>
      <c r="D81" t="s" s="40">
        <v>55</v>
      </c>
      <c r="E81" s="42"/>
      <c r="F81" s="41"/>
      <c r="G81" s="41"/>
      <c r="H81" t="s" s="40">
        <v>21</v>
      </c>
      <c r="I81" s="32"/>
      <c r="J81" s="19"/>
      <c r="K81" s="19"/>
      <c r="L81" s="19"/>
      <c r="M81" s="43"/>
      <c r="N81" s="19"/>
      <c r="O81" s="19"/>
      <c r="P81" s="19"/>
    </row>
    <row r="82" ht="16.6" customHeight="1">
      <c r="A82" s="44"/>
      <c r="B82" s="41"/>
      <c r="C82" s="41"/>
      <c r="D82" s="41"/>
      <c r="E82" s="42"/>
      <c r="F82" s="41"/>
      <c r="G82" s="41"/>
      <c r="H82" s="41"/>
      <c r="I82" s="32"/>
      <c r="J82" s="19"/>
      <c r="K82" s="19"/>
      <c r="L82" s="19"/>
      <c r="M82" s="43"/>
      <c r="N82" s="19"/>
      <c r="O82" s="19"/>
      <c r="P82" s="19"/>
    </row>
    <row r="83" ht="46.65" customHeight="1">
      <c r="A83" t="s" s="20">
        <v>56</v>
      </c>
      <c r="B83" t="s" s="21">
        <v>57</v>
      </c>
      <c r="C83" t="s" s="22">
        <v>58</v>
      </c>
      <c r="D83" t="s" s="22">
        <v>59</v>
      </c>
      <c r="E83" s="23"/>
      <c r="F83" t="s" s="21">
        <v>60</v>
      </c>
      <c r="G83" t="s" s="24">
        <v>58</v>
      </c>
      <c r="H83" t="s" s="24">
        <v>59</v>
      </c>
      <c r="I83" s="32"/>
      <c r="J83" t="s" s="21">
        <v>61</v>
      </c>
      <c r="K83" t="s" s="26">
        <v>62</v>
      </c>
      <c r="L83" t="s" s="26">
        <v>63</v>
      </c>
      <c r="M83" t="s" s="45">
        <v>64</v>
      </c>
      <c r="N83" s="7"/>
      <c r="O83" s="19"/>
      <c r="P83" s="19"/>
    </row>
    <row r="84" ht="16.6" customHeight="1">
      <c r="A84" s="29">
        <v>44197</v>
      </c>
      <c r="B84" s="30">
        <v>36.1</v>
      </c>
      <c r="C84" s="19">
        <v>36.3</v>
      </c>
      <c r="D84" s="19">
        <v>36.7045454545455</v>
      </c>
      <c r="E84" s="31"/>
      <c r="F84" s="30">
        <v>19.9</v>
      </c>
      <c r="G84" s="19">
        <v>20.9</v>
      </c>
      <c r="H84" s="19">
        <v>21.9863636363636</v>
      </c>
      <c r="I84" s="32"/>
      <c r="J84" s="19">
        <v>49.5300000000006</v>
      </c>
      <c r="K84" s="19">
        <v>34.4105263157895</v>
      </c>
      <c r="L84" s="19">
        <v>36.3318181818182</v>
      </c>
      <c r="M84" s="7"/>
      <c r="N84" s="7"/>
      <c r="O84" s="19"/>
      <c r="P84" s="19"/>
    </row>
    <row r="85" ht="16.6" customHeight="1">
      <c r="A85" s="29">
        <v>44228</v>
      </c>
      <c r="B85" s="30">
        <v>36.1</v>
      </c>
      <c r="C85" s="19">
        <v>35</v>
      </c>
      <c r="D85" s="19">
        <v>35.0954545454545</v>
      </c>
      <c r="E85" s="31"/>
      <c r="F85" s="30">
        <v>20.3</v>
      </c>
      <c r="G85" s="19">
        <v>20.4</v>
      </c>
      <c r="H85" s="19">
        <v>21.1136363636364</v>
      </c>
      <c r="I85" s="32"/>
      <c r="J85" s="19">
        <v>40.1320000000005</v>
      </c>
      <c r="K85" s="19">
        <v>28.9263157894737</v>
      </c>
      <c r="L85" s="19">
        <v>38.3318181818182</v>
      </c>
      <c r="M85" s="7"/>
      <c r="N85" s="7"/>
      <c r="O85" s="19"/>
      <c r="P85" s="19"/>
    </row>
    <row r="86" ht="16.6" customHeight="1">
      <c r="A86" s="29">
        <v>44256</v>
      </c>
      <c r="B86" s="30">
        <v>32.1</v>
      </c>
      <c r="C86" s="19">
        <v>32.3</v>
      </c>
      <c r="D86" s="19">
        <v>32.1454545454545</v>
      </c>
      <c r="E86" s="31"/>
      <c r="F86" s="30">
        <v>17.1</v>
      </c>
      <c r="G86" s="19">
        <v>17.5</v>
      </c>
      <c r="H86" s="19">
        <v>18.1909090909091</v>
      </c>
      <c r="I86" s="32"/>
      <c r="J86" s="19">
        <v>37.5920000000005</v>
      </c>
      <c r="K86" s="19">
        <v>25.0684210526316</v>
      </c>
      <c r="L86" s="19">
        <v>56.7954545454545</v>
      </c>
      <c r="M86" s="7"/>
      <c r="N86" s="7"/>
      <c r="O86" s="19"/>
      <c r="P86" s="19"/>
    </row>
    <row r="87" ht="16.6" customHeight="1">
      <c r="A87" s="29">
        <v>44287</v>
      </c>
      <c r="B87" s="30">
        <v>27.2</v>
      </c>
      <c r="C87" s="19">
        <v>27.6</v>
      </c>
      <c r="D87" s="19">
        <v>27.8863636363636</v>
      </c>
      <c r="E87" s="31"/>
      <c r="F87" s="30">
        <v>12.4</v>
      </c>
      <c r="G87" s="19">
        <v>12.6</v>
      </c>
      <c r="H87" s="19">
        <v>13.3727272727273</v>
      </c>
      <c r="I87" s="32"/>
      <c r="J87" s="19">
        <v>25.9080000000003</v>
      </c>
      <c r="K87" s="19">
        <v>17.9421052631579</v>
      </c>
      <c r="L87" s="19">
        <v>26</v>
      </c>
      <c r="M87" s="7"/>
      <c r="N87" s="7"/>
      <c r="O87" s="19"/>
      <c r="P87" s="19"/>
    </row>
    <row r="88" ht="16.6" customHeight="1">
      <c r="A88" s="29">
        <v>44317</v>
      </c>
      <c r="B88" s="30">
        <v>21.9</v>
      </c>
      <c r="C88" s="19">
        <v>22.5</v>
      </c>
      <c r="D88" s="19">
        <v>22.6818181818182</v>
      </c>
      <c r="E88" s="31"/>
      <c r="F88" s="30">
        <v>7.9</v>
      </c>
      <c r="G88" s="19">
        <v>8.5</v>
      </c>
      <c r="H88" s="19">
        <v>8.436363636363639</v>
      </c>
      <c r="I88" s="32"/>
      <c r="J88" s="19">
        <v>26.1620000000003</v>
      </c>
      <c r="K88" s="19">
        <v>33.2789473684211</v>
      </c>
      <c r="L88" s="19">
        <v>23.2090909090909</v>
      </c>
      <c r="M88" s="7"/>
      <c r="N88" s="7"/>
      <c r="O88" s="19"/>
      <c r="P88" s="19"/>
    </row>
    <row r="89" ht="16.6" customHeight="1">
      <c r="A89" s="29">
        <v>44348</v>
      </c>
      <c r="B89" s="30">
        <v>18.1</v>
      </c>
      <c r="C89" s="19">
        <v>18.7</v>
      </c>
      <c r="D89" s="19">
        <v>18.9772727272727</v>
      </c>
      <c r="E89" s="31"/>
      <c r="F89" s="30">
        <v>5.7</v>
      </c>
      <c r="G89" s="19">
        <v>5.6</v>
      </c>
      <c r="H89" s="19">
        <v>6.12272727272727</v>
      </c>
      <c r="I89" s="32"/>
      <c r="J89" s="19">
        <v>40.1320000000005</v>
      </c>
      <c r="K89" s="19">
        <v>42.3</v>
      </c>
      <c r="L89" s="19">
        <v>31.1727272727273</v>
      </c>
      <c r="M89" s="7"/>
      <c r="N89" s="7"/>
      <c r="O89" s="19"/>
      <c r="P89" s="19"/>
    </row>
    <row r="90" ht="16.6" customHeight="1">
      <c r="A90" s="29">
        <v>44378</v>
      </c>
      <c r="B90" s="30">
        <v>17.7</v>
      </c>
      <c r="C90" s="19">
        <v>18.3</v>
      </c>
      <c r="D90" s="19">
        <v>18.9142857142857</v>
      </c>
      <c r="E90" s="31"/>
      <c r="F90" s="30">
        <v>4.3</v>
      </c>
      <c r="G90" s="19">
        <v>4.4</v>
      </c>
      <c r="H90" s="19">
        <v>4.67619047619048</v>
      </c>
      <c r="I90" s="32"/>
      <c r="J90" s="19">
        <v>26.1620000000003</v>
      </c>
      <c r="K90" s="19">
        <v>29.9105263157895</v>
      </c>
      <c r="L90" s="19">
        <v>17.4272727272727</v>
      </c>
      <c r="M90" s="7"/>
      <c r="N90" s="7"/>
      <c r="O90" s="19"/>
      <c r="P90" s="19"/>
    </row>
    <row r="91" ht="16.6" customHeight="1">
      <c r="A91" s="29">
        <v>44409</v>
      </c>
      <c r="B91" s="30">
        <v>20.5</v>
      </c>
      <c r="C91" s="19">
        <v>20.6</v>
      </c>
      <c r="D91" s="19">
        <v>21.2238095238095</v>
      </c>
      <c r="E91" s="31"/>
      <c r="F91" s="30">
        <v>5.6</v>
      </c>
      <c r="G91" s="19">
        <v>5.6</v>
      </c>
      <c r="H91" s="19">
        <v>5.2047619047619</v>
      </c>
      <c r="I91" s="32"/>
      <c r="J91" s="19">
        <v>22.3520000000003</v>
      </c>
      <c r="K91" s="19">
        <v>14.1894736842105</v>
      </c>
      <c r="L91" s="19">
        <v>14.965</v>
      </c>
      <c r="M91" s="7"/>
      <c r="N91" s="7"/>
      <c r="O91" s="19"/>
      <c r="P91" s="19"/>
    </row>
    <row r="92" ht="16.6" customHeight="1">
      <c r="A92" s="29">
        <v>44440</v>
      </c>
      <c r="B92" s="30">
        <v>24.7</v>
      </c>
      <c r="C92" s="19">
        <v>24.9</v>
      </c>
      <c r="D92" s="19">
        <v>25.9095238095238</v>
      </c>
      <c r="E92" s="31"/>
      <c r="F92" s="30">
        <v>8.9</v>
      </c>
      <c r="G92" s="19">
        <v>9</v>
      </c>
      <c r="H92" s="19">
        <v>9.209523809523811</v>
      </c>
      <c r="I92" s="32"/>
      <c r="J92" s="19">
        <v>27.1780000000003</v>
      </c>
      <c r="K92" s="19">
        <v>15.6052631578947</v>
      </c>
      <c r="L92" s="19">
        <v>18.4095238095238</v>
      </c>
      <c r="M92" s="7"/>
      <c r="N92" s="7"/>
      <c r="O92" s="19"/>
      <c r="P92" s="19"/>
    </row>
    <row r="93" ht="16.6" customHeight="1">
      <c r="A93" s="29">
        <v>44470</v>
      </c>
      <c r="B93" s="30">
        <v>28.9</v>
      </c>
      <c r="C93" s="19">
        <v>29</v>
      </c>
      <c r="D93" s="19">
        <v>29.7285714285714</v>
      </c>
      <c r="E93" s="31"/>
      <c r="F93" s="30">
        <v>12.8</v>
      </c>
      <c r="G93" s="19">
        <v>12.9</v>
      </c>
      <c r="H93" s="19">
        <v>13.3761904761905</v>
      </c>
      <c r="I93" s="32"/>
      <c r="J93" s="19">
        <v>24.8920000000003</v>
      </c>
      <c r="K93" s="19">
        <v>19.0578947368421</v>
      </c>
      <c r="L93" s="19">
        <v>25.0619047619048</v>
      </c>
      <c r="M93" s="7"/>
      <c r="N93" s="7"/>
      <c r="O93" s="19"/>
      <c r="P93" s="19"/>
    </row>
    <row r="94" ht="16.6" customHeight="1">
      <c r="A94" s="29">
        <v>44501</v>
      </c>
      <c r="B94" s="30">
        <v>32.9</v>
      </c>
      <c r="C94" s="19">
        <v>32.5</v>
      </c>
      <c r="D94" s="19">
        <v>32.8</v>
      </c>
      <c r="E94" s="31"/>
      <c r="F94" s="30">
        <v>16.2</v>
      </c>
      <c r="G94" s="19">
        <v>16.2</v>
      </c>
      <c r="H94" s="19">
        <v>17.3857142857143</v>
      </c>
      <c r="I94" s="32"/>
      <c r="J94" s="19">
        <v>31.7500000000004</v>
      </c>
      <c r="K94" s="19">
        <v>33.0578947368421</v>
      </c>
      <c r="L94" s="19">
        <v>46.6</v>
      </c>
      <c r="M94" s="7"/>
      <c r="N94" s="7"/>
      <c r="O94" s="19">
        <f>AVERAGE(B96,F96)</f>
        <v>20.0125</v>
      </c>
      <c r="P94" t="s" s="34">
        <v>16</v>
      </c>
    </row>
    <row r="95" ht="16.6" customHeight="1">
      <c r="A95" s="29">
        <v>44531</v>
      </c>
      <c r="B95" s="30">
        <v>34.4</v>
      </c>
      <c r="C95" s="19">
        <v>35.1</v>
      </c>
      <c r="D95" s="19">
        <v>35.1761904761905</v>
      </c>
      <c r="E95" s="31"/>
      <c r="F95" s="30">
        <v>18.6</v>
      </c>
      <c r="G95" s="19">
        <v>19</v>
      </c>
      <c r="H95" s="19">
        <v>19.8190476190476</v>
      </c>
      <c r="I95" s="32"/>
      <c r="J95" s="19">
        <v>34.0360000000004</v>
      </c>
      <c r="K95" s="19">
        <v>58.0947368421053</v>
      </c>
      <c r="L95" s="19">
        <v>49.265</v>
      </c>
      <c r="M95" s="7"/>
      <c r="N95" s="7"/>
      <c r="O95" s="19">
        <f>AVERAGE(D96,H96)</f>
        <v>20.6723935786436</v>
      </c>
      <c r="P95" t="s" s="34">
        <v>17</v>
      </c>
    </row>
    <row r="96" ht="16.6" customHeight="1">
      <c r="A96" t="s" s="35">
        <v>18</v>
      </c>
      <c r="B96" s="36">
        <f>AVERAGE(B84:B95)</f>
        <v>27.55</v>
      </c>
      <c r="C96" s="36">
        <f>AVERAGE(C84:C95)</f>
        <v>27.7333333333333</v>
      </c>
      <c r="D96" s="36">
        <f>AVERAGE(D84:D95)</f>
        <v>28.1036075036075</v>
      </c>
      <c r="E96" s="37"/>
      <c r="F96" s="36">
        <f>AVERAGE(F84:F95)</f>
        <v>12.475</v>
      </c>
      <c r="G96" s="36">
        <f>AVERAGE(G84:G95)</f>
        <v>12.7166666666667</v>
      </c>
      <c r="H96" s="36">
        <f>AVERAGE(H84:H95)</f>
        <v>13.2411796536797</v>
      </c>
      <c r="I96" s="38"/>
      <c r="J96" s="36">
        <f>AVERAGE(J84:J95)</f>
        <v>32.1521666666671</v>
      </c>
      <c r="K96" s="36">
        <f>AVERAGE(K84:K95)</f>
        <v>29.3201754385965</v>
      </c>
      <c r="L96" s="36">
        <f>AVERAGE(L84:L95)</f>
        <v>31.9641341991342</v>
      </c>
      <c r="M96" s="7"/>
      <c r="N96" s="7"/>
      <c r="O96" s="19">
        <f>O95-O94</f>
        <v>0.6598935786436</v>
      </c>
      <c r="P96" t="s" s="39">
        <v>19</v>
      </c>
    </row>
    <row r="97" ht="16.6" customHeight="1">
      <c r="A97" s="44"/>
      <c r="B97" s="41"/>
      <c r="C97" s="41"/>
      <c r="D97" s="41"/>
      <c r="E97" s="42"/>
      <c r="F97" s="41"/>
      <c r="G97" s="41"/>
      <c r="H97" s="41"/>
      <c r="I97" s="32"/>
      <c r="J97" s="19"/>
      <c r="K97" s="19"/>
      <c r="L97" s="19"/>
      <c r="M97" s="43"/>
      <c r="N97" s="19"/>
      <c r="O97" s="19"/>
      <c r="P97" s="19"/>
    </row>
    <row r="98" ht="16.6" customHeight="1">
      <c r="A98" s="44"/>
      <c r="B98" s="41"/>
      <c r="C98" s="41"/>
      <c r="D98" s="41"/>
      <c r="E98" s="42"/>
      <c r="F98" s="41"/>
      <c r="G98" s="41"/>
      <c r="H98" s="41"/>
      <c r="I98" s="32"/>
      <c r="J98" s="19"/>
      <c r="K98" s="19"/>
      <c r="L98" s="19"/>
      <c r="M98" s="43"/>
      <c r="N98" s="19"/>
      <c r="O98" s="19"/>
      <c r="P98" s="19"/>
    </row>
    <row r="99" ht="46.65" customHeight="1">
      <c r="A99" t="s" s="20">
        <v>65</v>
      </c>
      <c r="B99" t="s" s="21">
        <v>66</v>
      </c>
      <c r="C99" t="s" s="22">
        <v>67</v>
      </c>
      <c r="D99" t="s" s="22">
        <v>68</v>
      </c>
      <c r="E99" s="23"/>
      <c r="F99" t="s" s="21">
        <v>69</v>
      </c>
      <c r="G99" t="s" s="24">
        <v>67</v>
      </c>
      <c r="H99" t="s" s="24">
        <v>68</v>
      </c>
      <c r="I99" s="25"/>
      <c r="J99" t="s" s="21">
        <v>70</v>
      </c>
      <c r="K99" t="s" s="26">
        <v>71</v>
      </c>
      <c r="L99" t="s" s="26">
        <v>72</v>
      </c>
      <c r="M99" t="s" s="27">
        <v>73</v>
      </c>
      <c r="N99" s="7"/>
      <c r="O99" s="19"/>
      <c r="P99" s="19"/>
    </row>
    <row r="100" ht="16.6" customHeight="1">
      <c r="A100" s="29">
        <v>44197</v>
      </c>
      <c r="B100" s="30">
        <v>34.2</v>
      </c>
      <c r="C100" s="19">
        <v>34.5</v>
      </c>
      <c r="D100" s="19">
        <v>36.0272727272727</v>
      </c>
      <c r="E100" s="31"/>
      <c r="F100" s="30">
        <v>20.1</v>
      </c>
      <c r="G100" s="19">
        <v>20.8</v>
      </c>
      <c r="H100" s="19">
        <v>21.7681818181818</v>
      </c>
      <c r="I100" s="32"/>
      <c r="J100" s="33">
        <v>34.5440000000004</v>
      </c>
      <c r="K100" s="33">
        <v>28.5615384615385</v>
      </c>
      <c r="L100" s="33">
        <v>31.8363636363636</v>
      </c>
      <c r="M100" s="7"/>
      <c r="N100" s="7"/>
      <c r="O100" s="47"/>
      <c r="P100" s="47"/>
    </row>
    <row r="101" ht="16.6" customHeight="1">
      <c r="A101" s="29">
        <v>44228</v>
      </c>
      <c r="B101" s="30">
        <v>33.8</v>
      </c>
      <c r="C101" s="19">
        <v>33.4</v>
      </c>
      <c r="D101" s="19">
        <v>33.8</v>
      </c>
      <c r="E101" s="31"/>
      <c r="F101" s="30">
        <v>20.2</v>
      </c>
      <c r="G101" s="19">
        <v>20.2</v>
      </c>
      <c r="H101" s="19">
        <v>20.6</v>
      </c>
      <c r="I101" s="32"/>
      <c r="J101" s="33">
        <v>33.5280000000004</v>
      </c>
      <c r="K101" s="33">
        <v>32.1974358974359</v>
      </c>
      <c r="L101" s="33">
        <v>45.6454545454545</v>
      </c>
      <c r="M101" s="7"/>
      <c r="N101" s="7"/>
      <c r="O101" s="47"/>
      <c r="P101" s="47"/>
    </row>
    <row r="102" ht="16.6" customHeight="1">
      <c r="A102" s="29">
        <v>44256</v>
      </c>
      <c r="B102" s="30">
        <v>30.1</v>
      </c>
      <c r="C102" s="19">
        <v>30.1</v>
      </c>
      <c r="D102" s="19">
        <v>30.4681818181818</v>
      </c>
      <c r="E102" s="31"/>
      <c r="F102" s="30">
        <v>16.9</v>
      </c>
      <c r="G102" s="19">
        <v>17.2</v>
      </c>
      <c r="H102" s="19">
        <v>17.45</v>
      </c>
      <c r="I102" s="32"/>
      <c r="J102" s="33">
        <v>25.1460000000003</v>
      </c>
      <c r="K102" s="33">
        <v>24.7205128205128</v>
      </c>
      <c r="L102" s="33">
        <v>35.0272727272727</v>
      </c>
      <c r="M102" s="7"/>
      <c r="N102" s="7"/>
      <c r="O102" s="47"/>
      <c r="P102" s="47"/>
    </row>
    <row r="103" ht="16.6" customHeight="1">
      <c r="A103" s="29">
        <v>44287</v>
      </c>
      <c r="B103" s="30">
        <v>25.2</v>
      </c>
      <c r="C103" s="19">
        <v>25.4</v>
      </c>
      <c r="D103" s="19">
        <v>26.0818181818182</v>
      </c>
      <c r="E103" s="31"/>
      <c r="F103" s="30">
        <v>12.2</v>
      </c>
      <c r="G103" s="19">
        <v>12.9</v>
      </c>
      <c r="H103" s="19">
        <v>13.3818181818182</v>
      </c>
      <c r="I103" s="32"/>
      <c r="J103" s="33">
        <v>25.4000000000003</v>
      </c>
      <c r="K103" s="33">
        <v>22.9948717948718</v>
      </c>
      <c r="L103" s="33">
        <v>24.7727272727273</v>
      </c>
      <c r="M103" s="7"/>
      <c r="N103" s="7"/>
      <c r="O103" s="47"/>
      <c r="P103" s="47"/>
    </row>
    <row r="104" ht="16.6" customHeight="1">
      <c r="A104" s="29">
        <v>44317</v>
      </c>
      <c r="B104" s="30">
        <v>19.6</v>
      </c>
      <c r="C104" s="19">
        <v>20.1</v>
      </c>
      <c r="D104" s="19">
        <v>20.6181818181818</v>
      </c>
      <c r="E104" s="31"/>
      <c r="F104" s="30">
        <v>8.300000000000001</v>
      </c>
      <c r="G104" s="19">
        <v>8.9</v>
      </c>
      <c r="H104" s="19">
        <v>8.63636363636364</v>
      </c>
      <c r="I104" s="32"/>
      <c r="J104" s="33">
        <v>26.6700000000003</v>
      </c>
      <c r="K104" s="33">
        <v>24.0025641025641</v>
      </c>
      <c r="L104" s="33">
        <v>30.0090909090909</v>
      </c>
      <c r="M104" s="7"/>
      <c r="N104" s="7"/>
      <c r="O104" s="19"/>
      <c r="P104" s="19"/>
    </row>
    <row r="105" ht="16.6" customHeight="1">
      <c r="A105" s="29">
        <v>44348</v>
      </c>
      <c r="B105" s="30">
        <v>15.7</v>
      </c>
      <c r="C105" s="19">
        <v>16.6</v>
      </c>
      <c r="D105" s="19">
        <v>16.8136363636364</v>
      </c>
      <c r="E105" s="31"/>
      <c r="F105" s="30">
        <v>5.9</v>
      </c>
      <c r="G105" s="19">
        <v>6.2</v>
      </c>
      <c r="H105" s="19">
        <v>6.29090909090909</v>
      </c>
      <c r="I105" s="32"/>
      <c r="J105" s="33">
        <v>34.7980000000004</v>
      </c>
      <c r="K105" s="33">
        <v>35.7205128205128</v>
      </c>
      <c r="L105" s="33">
        <v>37.9909090909091</v>
      </c>
      <c r="M105" s="7"/>
      <c r="N105" s="7"/>
      <c r="O105" s="19"/>
      <c r="P105" s="19"/>
    </row>
    <row r="106" ht="16.6" customHeight="1">
      <c r="A106" s="29">
        <v>44378</v>
      </c>
      <c r="B106" s="30">
        <v>15</v>
      </c>
      <c r="C106" s="19">
        <v>16</v>
      </c>
      <c r="D106" s="19">
        <v>16.647619047619</v>
      </c>
      <c r="E106" s="31"/>
      <c r="F106" s="30">
        <v>4.5</v>
      </c>
      <c r="G106" s="19">
        <v>5.1</v>
      </c>
      <c r="H106" s="19">
        <v>5.24285714285714</v>
      </c>
      <c r="I106" s="32"/>
      <c r="J106" s="33">
        <v>22.0980000000003</v>
      </c>
      <c r="K106" s="33">
        <v>22.3487179487179</v>
      </c>
      <c r="L106" s="33">
        <v>21.8909090909091</v>
      </c>
      <c r="M106" s="7"/>
      <c r="N106" s="7"/>
      <c r="O106" s="19"/>
      <c r="P106" s="19"/>
    </row>
    <row r="107" ht="16.6" customHeight="1">
      <c r="A107" s="29">
        <v>44409</v>
      </c>
      <c r="B107" s="30">
        <v>17.7</v>
      </c>
      <c r="C107" s="19">
        <v>18.1</v>
      </c>
      <c r="D107" s="19">
        <v>18.6857142857143</v>
      </c>
      <c r="E107" s="31"/>
      <c r="F107" s="30">
        <v>6.2</v>
      </c>
      <c r="G107" s="19">
        <v>6.2</v>
      </c>
      <c r="H107" s="19">
        <v>6.04761904761905</v>
      </c>
      <c r="I107" s="32"/>
      <c r="J107" s="33">
        <v>29.2100000000004</v>
      </c>
      <c r="K107" s="33">
        <v>27.2769230769231</v>
      </c>
      <c r="L107" s="33">
        <v>18.952380952381</v>
      </c>
      <c r="M107" s="7"/>
      <c r="N107" s="7"/>
      <c r="O107" s="19"/>
      <c r="P107" s="19"/>
    </row>
    <row r="108" ht="16.6" customHeight="1">
      <c r="A108" s="29">
        <v>44440</v>
      </c>
      <c r="B108" s="30">
        <v>21.9</v>
      </c>
      <c r="C108" s="19">
        <v>22.2</v>
      </c>
      <c r="D108" s="19">
        <v>23.4571428571429</v>
      </c>
      <c r="E108" s="31"/>
      <c r="F108" s="30">
        <v>9.1</v>
      </c>
      <c r="G108" s="19">
        <v>9.199999999999999</v>
      </c>
      <c r="H108" s="19">
        <v>9.5952380952381</v>
      </c>
      <c r="I108" s="32"/>
      <c r="J108" s="33">
        <v>23.1140000000003</v>
      </c>
      <c r="K108" s="33">
        <v>23.1641025641026</v>
      </c>
      <c r="L108" s="33">
        <v>22.2</v>
      </c>
      <c r="M108" s="7"/>
      <c r="N108" s="7"/>
      <c r="O108" s="19"/>
      <c r="P108" s="19"/>
    </row>
    <row r="109" ht="16.6" customHeight="1">
      <c r="A109" s="29">
        <v>44470</v>
      </c>
      <c r="B109" s="30">
        <v>26.6</v>
      </c>
      <c r="C109" s="19">
        <v>26.3</v>
      </c>
      <c r="D109" s="19">
        <v>27.4666666666667</v>
      </c>
      <c r="E109" s="31"/>
      <c r="F109" s="30">
        <v>13</v>
      </c>
      <c r="G109" s="19">
        <v>12.8</v>
      </c>
      <c r="H109" s="19">
        <v>13.2666666666667</v>
      </c>
      <c r="I109" s="32"/>
      <c r="J109" s="33">
        <v>26.6700000000003</v>
      </c>
      <c r="K109" s="33">
        <v>23.8552631578947</v>
      </c>
      <c r="L109" s="33">
        <v>24.7333333333333</v>
      </c>
      <c r="M109" s="7"/>
      <c r="N109" s="7"/>
      <c r="O109" s="19"/>
      <c r="P109" s="19"/>
    </row>
    <row r="110" ht="16.6" customHeight="1">
      <c r="A110" s="29">
        <v>44501</v>
      </c>
      <c r="B110" s="30">
        <v>30.8</v>
      </c>
      <c r="C110" s="19">
        <v>29.8</v>
      </c>
      <c r="D110" s="19">
        <v>30.947619047619</v>
      </c>
      <c r="E110" s="31"/>
      <c r="F110" s="30">
        <v>16.7</v>
      </c>
      <c r="G110" s="19">
        <v>16.1</v>
      </c>
      <c r="H110" s="19">
        <v>16.9333333333333</v>
      </c>
      <c r="I110" s="32"/>
      <c r="J110" s="33">
        <v>28.1940000000003</v>
      </c>
      <c r="K110" s="33">
        <v>25.8684210526316</v>
      </c>
      <c r="L110" s="33">
        <v>39.747619047619</v>
      </c>
      <c r="M110" s="7"/>
      <c r="N110" s="7"/>
      <c r="O110" s="19">
        <f>AVERAGE(B112,F112)</f>
        <v>18.9833333333334</v>
      </c>
      <c r="P110" t="s" s="34">
        <v>16</v>
      </c>
    </row>
    <row r="111" ht="16.6" customHeight="1">
      <c r="A111" s="29">
        <v>44531</v>
      </c>
      <c r="B111" s="30">
        <v>33</v>
      </c>
      <c r="C111" s="19">
        <v>32.8</v>
      </c>
      <c r="D111" s="19">
        <v>33.6095238095238</v>
      </c>
      <c r="E111" s="31"/>
      <c r="F111" s="30">
        <v>18.9</v>
      </c>
      <c r="G111" s="19">
        <v>18.9</v>
      </c>
      <c r="H111" s="19">
        <v>19.3428571428571</v>
      </c>
      <c r="I111" s="32"/>
      <c r="J111" s="33">
        <v>37.8460000000005</v>
      </c>
      <c r="K111" s="33">
        <v>37.9894736842105</v>
      </c>
      <c r="L111" s="33">
        <v>28.0666666666667</v>
      </c>
      <c r="M111" s="7"/>
      <c r="N111" s="7"/>
      <c r="O111" s="19">
        <f>AVERAGE(D112,H112)</f>
        <v>19.7158008658009</v>
      </c>
      <c r="P111" t="s" s="34">
        <v>17</v>
      </c>
    </row>
    <row r="112" ht="16.6" customHeight="1">
      <c r="A112" t="s" s="35">
        <v>18</v>
      </c>
      <c r="B112" s="36">
        <f>AVERAGE(B100:B111)</f>
        <v>25.3</v>
      </c>
      <c r="C112" s="36">
        <f>AVERAGE(C100:C111)</f>
        <v>25.4416666666667</v>
      </c>
      <c r="D112" s="36">
        <f>AVERAGE(D100:D111)</f>
        <v>26.2186147186147</v>
      </c>
      <c r="E112" s="37"/>
      <c r="F112" s="36">
        <f>AVERAGE(F100:F111)</f>
        <v>12.6666666666667</v>
      </c>
      <c r="G112" s="36">
        <f>AVERAGE(G100:G111)</f>
        <v>12.875</v>
      </c>
      <c r="H112" s="36">
        <f>AVERAGE(H100:H111)</f>
        <v>13.212987012987</v>
      </c>
      <c r="I112" s="38"/>
      <c r="J112" s="36">
        <f>AVERAGE(J100:J111)</f>
        <v>28.9348333333337</v>
      </c>
      <c r="K112" s="36">
        <f>AVERAGE(K100:K111)</f>
        <v>27.3916947818264</v>
      </c>
      <c r="L112" s="36">
        <f>AVERAGE(L100:L111)</f>
        <v>30.0727272727273</v>
      </c>
      <c r="M112" s="7"/>
      <c r="N112" s="7"/>
      <c r="O112" s="19">
        <f>O111-O110</f>
        <v>0.7324675324675</v>
      </c>
      <c r="P112" t="s" s="39">
        <v>19</v>
      </c>
    </row>
    <row r="113" ht="16.6" customHeight="1">
      <c r="A113" t="s" s="40">
        <v>20</v>
      </c>
      <c r="B113" s="41"/>
      <c r="C113" s="41"/>
      <c r="D113" s="41"/>
      <c r="E113" s="42"/>
      <c r="F113" s="41"/>
      <c r="G113" s="41"/>
      <c r="H113" t="s" s="40">
        <v>21</v>
      </c>
      <c r="I113" s="32"/>
      <c r="J113" s="19"/>
      <c r="K113" s="19"/>
      <c r="L113" s="19"/>
      <c r="M113" s="43"/>
      <c r="N113" s="19"/>
      <c r="O113" s="19"/>
      <c r="P113" s="19"/>
    </row>
    <row r="114" ht="16.6" customHeight="1">
      <c r="A114" s="44"/>
      <c r="B114" s="41"/>
      <c r="C114" s="41"/>
      <c r="D114" s="41"/>
      <c r="E114" s="42"/>
      <c r="F114" s="41"/>
      <c r="G114" s="41"/>
      <c r="H114" s="41"/>
      <c r="I114" s="32"/>
      <c r="J114" s="19"/>
      <c r="K114" s="19"/>
      <c r="L114" s="19"/>
      <c r="M114" s="43"/>
      <c r="N114" s="19"/>
      <c r="O114" s="19"/>
      <c r="P114" s="19"/>
    </row>
    <row r="115" ht="46.65" customHeight="1">
      <c r="A115" t="s" s="20">
        <v>74</v>
      </c>
      <c r="B115" t="s" s="21">
        <v>8</v>
      </c>
      <c r="C115" t="s" s="22">
        <v>75</v>
      </c>
      <c r="D115" t="s" s="22">
        <v>76</v>
      </c>
      <c r="E115" s="23"/>
      <c r="F115" t="s" s="21">
        <v>11</v>
      </c>
      <c r="G115" t="s" s="24">
        <v>75</v>
      </c>
      <c r="H115" t="s" s="24">
        <v>76</v>
      </c>
      <c r="I115" s="32"/>
      <c r="J115" t="s" s="21">
        <v>77</v>
      </c>
      <c r="K115" t="s" s="26">
        <v>78</v>
      </c>
      <c r="L115" t="s" s="26">
        <v>79</v>
      </c>
      <c r="M115" t="s" s="45">
        <v>80</v>
      </c>
      <c r="N115" s="7"/>
      <c r="O115" s="19"/>
      <c r="P115" s="19"/>
    </row>
    <row r="116" ht="16.6" customHeight="1">
      <c r="A116" s="29">
        <v>44197</v>
      </c>
      <c r="B116" s="30">
        <v>36</v>
      </c>
      <c r="C116" s="19">
        <v>35.7</v>
      </c>
      <c r="D116" s="19">
        <v>36.052380952381</v>
      </c>
      <c r="E116" s="31"/>
      <c r="F116" s="30">
        <v>20.2</v>
      </c>
      <c r="G116" s="19">
        <v>20.7</v>
      </c>
      <c r="H116" s="19">
        <v>21.805</v>
      </c>
      <c r="I116" s="32"/>
      <c r="J116" s="19">
        <v>49.7840000000006</v>
      </c>
      <c r="K116" s="19">
        <v>40.552380952381</v>
      </c>
      <c r="L116" s="19">
        <v>56.0714285714286</v>
      </c>
      <c r="M116" s="7"/>
      <c r="N116" s="7"/>
      <c r="O116" s="19"/>
      <c r="P116" s="19"/>
    </row>
    <row r="117" ht="16.6" customHeight="1">
      <c r="A117" s="29">
        <v>44228</v>
      </c>
      <c r="B117" s="30">
        <v>35.6</v>
      </c>
      <c r="C117" s="19">
        <v>34.5</v>
      </c>
      <c r="D117" s="19">
        <v>34.7954545454545</v>
      </c>
      <c r="E117" s="31"/>
      <c r="F117" s="30">
        <v>20.6</v>
      </c>
      <c r="G117" s="19">
        <v>20.4</v>
      </c>
      <c r="H117" s="19">
        <v>20.9590909090909</v>
      </c>
      <c r="I117" s="32"/>
      <c r="J117" s="19">
        <v>49.5300000000006</v>
      </c>
      <c r="K117" s="19">
        <v>38.6333333333333</v>
      </c>
      <c r="L117" s="19">
        <v>55.485</v>
      </c>
      <c r="M117" s="7"/>
      <c r="N117" s="7"/>
      <c r="O117" s="19"/>
      <c r="P117" s="19"/>
    </row>
    <row r="118" ht="16.6" customHeight="1">
      <c r="A118" s="29">
        <v>44256</v>
      </c>
      <c r="B118" s="30">
        <v>32.7</v>
      </c>
      <c r="C118" s="19">
        <v>32</v>
      </c>
      <c r="D118" s="19">
        <v>31.8428571428571</v>
      </c>
      <c r="E118" s="31"/>
      <c r="F118" s="30">
        <v>17</v>
      </c>
      <c r="G118" s="19">
        <v>17.6</v>
      </c>
      <c r="H118" s="19">
        <v>18.1045454545455</v>
      </c>
      <c r="I118" s="32"/>
      <c r="J118" s="19">
        <v>46.4820000000006</v>
      </c>
      <c r="K118" s="19">
        <v>42.2380952380952</v>
      </c>
      <c r="L118" s="19">
        <v>56.7045454545455</v>
      </c>
      <c r="M118" s="7"/>
      <c r="N118" s="7"/>
      <c r="O118" s="19"/>
      <c r="P118" s="19"/>
    </row>
    <row r="119" ht="16.6" customHeight="1">
      <c r="A119" s="29">
        <v>44287</v>
      </c>
      <c r="B119" s="30">
        <v>28.2</v>
      </c>
      <c r="C119" s="19">
        <v>27.7</v>
      </c>
      <c r="D119" s="19">
        <v>28.2909090909091</v>
      </c>
      <c r="E119" s="31"/>
      <c r="F119" s="30">
        <v>12.3</v>
      </c>
      <c r="G119" s="19">
        <v>12.6</v>
      </c>
      <c r="H119" s="19">
        <v>13.3</v>
      </c>
      <c r="I119" s="32"/>
      <c r="J119" s="19">
        <v>27.9400000000003</v>
      </c>
      <c r="K119" s="19">
        <v>31.7904761904762</v>
      </c>
      <c r="L119" s="19">
        <v>24.3863636363636</v>
      </c>
      <c r="M119" s="7"/>
      <c r="N119" s="7"/>
      <c r="O119" s="19"/>
      <c r="P119" s="19"/>
    </row>
    <row r="120" ht="16.6" customHeight="1">
      <c r="A120" s="29">
        <v>44317</v>
      </c>
      <c r="B120" s="30">
        <v>23.1</v>
      </c>
      <c r="C120" s="19">
        <v>22.9</v>
      </c>
      <c r="D120" s="19">
        <v>23.1272727272727</v>
      </c>
      <c r="E120" s="31"/>
      <c r="F120" s="30">
        <v>7.9</v>
      </c>
      <c r="G120" s="19">
        <v>8.300000000000001</v>
      </c>
      <c r="H120" s="19">
        <v>7.9</v>
      </c>
      <c r="I120" s="32"/>
      <c r="J120" s="19">
        <v>32.7660000000004</v>
      </c>
      <c r="K120" s="19">
        <v>31.4333333333333</v>
      </c>
      <c r="L120" s="19">
        <v>21.6</v>
      </c>
      <c r="M120" s="7"/>
      <c r="N120" s="7"/>
      <c r="O120" s="19"/>
      <c r="P120" s="19"/>
    </row>
    <row r="121" ht="16.6" customHeight="1">
      <c r="A121" s="29">
        <v>44348</v>
      </c>
      <c r="B121" s="30">
        <v>19.1</v>
      </c>
      <c r="C121" s="19">
        <v>19.2</v>
      </c>
      <c r="D121" s="19">
        <v>19.6363636363636</v>
      </c>
      <c r="E121" s="31"/>
      <c r="F121" s="30">
        <v>5.3</v>
      </c>
      <c r="G121" s="19">
        <v>5.4</v>
      </c>
      <c r="H121" s="19">
        <v>5.93636363636364</v>
      </c>
      <c r="I121" s="32"/>
      <c r="J121" s="19">
        <v>41.9100000000005</v>
      </c>
      <c r="K121" s="19">
        <v>48.7285714285714</v>
      </c>
      <c r="L121" s="19">
        <v>36.0809523809524</v>
      </c>
      <c r="M121" s="7"/>
      <c r="N121" s="7"/>
      <c r="O121" s="19"/>
      <c r="P121" s="19"/>
    </row>
    <row r="122" ht="16.6" customHeight="1">
      <c r="A122" s="29">
        <v>44378</v>
      </c>
      <c r="B122" s="30">
        <v>18.5</v>
      </c>
      <c r="C122" s="19">
        <v>18.6</v>
      </c>
      <c r="D122" s="19">
        <v>19.4857142857143</v>
      </c>
      <c r="E122" s="31"/>
      <c r="F122" s="30">
        <v>4.2</v>
      </c>
      <c r="G122" s="19">
        <v>4.2</v>
      </c>
      <c r="H122" s="19">
        <v>4.43809523809524</v>
      </c>
      <c r="I122" s="32"/>
      <c r="J122" s="19">
        <v>33.7820000000004</v>
      </c>
      <c r="K122" s="19">
        <v>42.2380952380952</v>
      </c>
      <c r="L122" s="19">
        <v>26.1818181818182</v>
      </c>
      <c r="M122" s="7"/>
      <c r="N122" s="7"/>
      <c r="O122" s="19"/>
      <c r="P122" s="19"/>
    </row>
    <row r="123" ht="16.6" customHeight="1">
      <c r="A123" s="29">
        <v>44409</v>
      </c>
      <c r="B123" s="30">
        <v>21.1</v>
      </c>
      <c r="C123" s="19">
        <v>20.9</v>
      </c>
      <c r="D123" s="19">
        <v>21.6714285714286</v>
      </c>
      <c r="E123" s="31"/>
      <c r="F123" s="30">
        <v>5.1</v>
      </c>
      <c r="G123" s="19">
        <v>5.2</v>
      </c>
      <c r="H123" s="19">
        <v>5.12380952380952</v>
      </c>
      <c r="I123" s="32"/>
      <c r="J123" s="19">
        <v>26.9240000000003</v>
      </c>
      <c r="K123" s="19">
        <v>19.5571428571429</v>
      </c>
      <c r="L123" s="19">
        <v>17.97</v>
      </c>
      <c r="M123" s="7"/>
      <c r="N123" s="7"/>
      <c r="O123" s="19"/>
      <c r="P123" s="19"/>
    </row>
    <row r="124" ht="16.6" customHeight="1">
      <c r="A124" s="29">
        <v>44440</v>
      </c>
      <c r="B124" s="30">
        <v>25.4</v>
      </c>
      <c r="C124" s="19">
        <v>25.1</v>
      </c>
      <c r="D124" s="19">
        <v>26.0952380952381</v>
      </c>
      <c r="E124" s="31"/>
      <c r="F124" s="30">
        <v>8.800000000000001</v>
      </c>
      <c r="G124" s="19">
        <v>8.800000000000001</v>
      </c>
      <c r="H124" s="19">
        <v>9.11428571428571</v>
      </c>
      <c r="I124" s="32"/>
      <c r="J124" s="19">
        <v>25.6540000000003</v>
      </c>
      <c r="K124" s="19">
        <v>19.8333333333333</v>
      </c>
      <c r="L124" s="19">
        <v>27.4333333333333</v>
      </c>
      <c r="M124" s="7"/>
      <c r="N124" s="7"/>
      <c r="O124" s="19"/>
      <c r="P124" s="19"/>
    </row>
    <row r="125" ht="16.6" customHeight="1">
      <c r="A125" s="29">
        <v>44470</v>
      </c>
      <c r="B125" s="30">
        <v>29.3</v>
      </c>
      <c r="C125" s="19">
        <v>29</v>
      </c>
      <c r="D125" s="19">
        <v>29.8809523809524</v>
      </c>
      <c r="E125" s="31"/>
      <c r="F125" s="30">
        <v>13.2</v>
      </c>
      <c r="G125" s="19">
        <v>13.1</v>
      </c>
      <c r="H125" s="19">
        <v>13.352380952381</v>
      </c>
      <c r="I125" s="32"/>
      <c r="J125" s="19">
        <v>33.0200000000004</v>
      </c>
      <c r="K125" s="19">
        <v>30.1714285714286</v>
      </c>
      <c r="L125" s="19">
        <v>39.1904761904762</v>
      </c>
      <c r="M125" s="7"/>
      <c r="N125" s="7"/>
      <c r="O125" s="19"/>
      <c r="P125" s="19"/>
    </row>
    <row r="126" ht="16.6" customHeight="1">
      <c r="A126" s="29">
        <v>44501</v>
      </c>
      <c r="B126" s="30">
        <v>33.3</v>
      </c>
      <c r="C126" s="19">
        <v>32.2</v>
      </c>
      <c r="D126" s="19">
        <v>32.7</v>
      </c>
      <c r="E126" s="31"/>
      <c r="F126" s="30">
        <v>16.8</v>
      </c>
      <c r="G126" s="19">
        <v>16.5</v>
      </c>
      <c r="H126" s="19">
        <v>17.452380952381</v>
      </c>
      <c r="I126" s="32"/>
      <c r="J126" s="19">
        <v>46.7360000000006</v>
      </c>
      <c r="K126" s="19">
        <v>49.4142857142857</v>
      </c>
      <c r="L126" s="19">
        <v>60.74</v>
      </c>
      <c r="M126" s="7"/>
      <c r="N126" s="7"/>
      <c r="O126" s="19">
        <f>AVERAGE(B128,F128)</f>
        <v>20.3166666666667</v>
      </c>
      <c r="P126" t="s" s="34">
        <v>16</v>
      </c>
    </row>
    <row r="127" ht="16.6" customHeight="1">
      <c r="A127" s="29">
        <v>44531</v>
      </c>
      <c r="B127" s="30">
        <v>34.8</v>
      </c>
      <c r="C127" s="19">
        <v>34.8</v>
      </c>
      <c r="D127" s="19">
        <v>34.947619047619</v>
      </c>
      <c r="E127" s="31"/>
      <c r="F127" s="30">
        <v>19.1</v>
      </c>
      <c r="G127" s="19">
        <v>19.1</v>
      </c>
      <c r="H127" s="19">
        <v>19.7904761904762</v>
      </c>
      <c r="I127" s="32"/>
      <c r="J127" s="19">
        <v>56.3880000000007</v>
      </c>
      <c r="K127" s="19">
        <v>70.4714285714286</v>
      </c>
      <c r="L127" s="19">
        <v>60.49</v>
      </c>
      <c r="M127" s="7"/>
      <c r="N127" s="7"/>
      <c r="O127" s="19">
        <f>AVERAGE(D128,H128)</f>
        <v>20.6584424603175</v>
      </c>
      <c r="P127" t="s" s="34">
        <v>17</v>
      </c>
    </row>
    <row r="128" ht="16.6" customHeight="1">
      <c r="A128" t="s" s="35">
        <v>18</v>
      </c>
      <c r="B128" s="36">
        <f>AVERAGE(B116:B127)</f>
        <v>28.0916666666667</v>
      </c>
      <c r="C128" s="36">
        <f>AVERAGE(C116:C127)</f>
        <v>27.7166666666667</v>
      </c>
      <c r="D128" s="36">
        <f>AVERAGE(D116:D127)</f>
        <v>28.2105158730159</v>
      </c>
      <c r="E128" s="37"/>
      <c r="F128" s="36">
        <f>AVERAGE(F116:F127)</f>
        <v>12.5416666666667</v>
      </c>
      <c r="G128" s="36">
        <f>AVERAGE(G116:G127)</f>
        <v>12.6583333333333</v>
      </c>
      <c r="H128" s="36">
        <f>AVERAGE(H116:H127)</f>
        <v>13.1063690476191</v>
      </c>
      <c r="I128" s="38"/>
      <c r="J128" s="36">
        <f>AVERAGE(J116:J127)</f>
        <v>39.2430000000005</v>
      </c>
      <c r="K128" s="36">
        <f>AVERAGE(K116:K127)</f>
        <v>38.7551587301587</v>
      </c>
      <c r="L128" s="36">
        <f>AVERAGE(L116:L127)</f>
        <v>40.1944931457432</v>
      </c>
      <c r="M128" s="7"/>
      <c r="N128" s="7"/>
      <c r="O128" s="19">
        <f>O127-O126</f>
        <v>0.3417757936508</v>
      </c>
      <c r="P128" t="s" s="39">
        <v>19</v>
      </c>
    </row>
    <row r="129" ht="16.6" customHeight="1">
      <c r="A129" s="44"/>
      <c r="B129" s="41"/>
      <c r="C129" s="41"/>
      <c r="D129" s="41"/>
      <c r="E129" s="42"/>
      <c r="F129" s="41"/>
      <c r="G129" s="41"/>
      <c r="H129" s="41"/>
      <c r="I129" s="32"/>
      <c r="J129" s="19"/>
      <c r="K129" s="19"/>
      <c r="L129" s="19"/>
      <c r="M129" s="43"/>
      <c r="N129" s="19"/>
      <c r="O129" s="19"/>
      <c r="P129" s="19"/>
    </row>
    <row r="130" ht="16.6" customHeight="1">
      <c r="A130" s="44"/>
      <c r="B130" s="41"/>
      <c r="C130" s="41"/>
      <c r="D130" s="41"/>
      <c r="E130" s="42"/>
      <c r="F130" s="41"/>
      <c r="G130" s="41"/>
      <c r="H130" s="41"/>
      <c r="I130" s="32"/>
      <c r="J130" s="19"/>
      <c r="K130" s="19"/>
      <c r="L130" s="19"/>
      <c r="M130" s="43"/>
      <c r="N130" s="19"/>
      <c r="O130" s="19"/>
      <c r="P130" s="19"/>
    </row>
    <row r="131" ht="46.65" customHeight="1">
      <c r="A131" t="s" s="20">
        <v>81</v>
      </c>
      <c r="B131" t="s" s="21">
        <v>82</v>
      </c>
      <c r="C131" t="s" s="22">
        <v>83</v>
      </c>
      <c r="D131" t="s" s="22">
        <v>84</v>
      </c>
      <c r="E131" s="23"/>
      <c r="F131" t="s" s="21">
        <v>85</v>
      </c>
      <c r="G131" t="s" s="24">
        <v>86</v>
      </c>
      <c r="H131" t="s" s="24">
        <v>84</v>
      </c>
      <c r="I131" s="32"/>
      <c r="J131" t="s" s="21">
        <v>87</v>
      </c>
      <c r="K131" t="s" s="26">
        <v>88</v>
      </c>
      <c r="L131" t="s" s="26">
        <v>89</v>
      </c>
      <c r="M131" s="43"/>
      <c r="N131" s="19"/>
      <c r="O131" s="19"/>
      <c r="P131" s="19"/>
    </row>
    <row r="132" ht="16.6" customHeight="1">
      <c r="A132" s="29">
        <v>44197</v>
      </c>
      <c r="B132" s="30">
        <v>32.7</v>
      </c>
      <c r="C132" s="19">
        <v>33.1</v>
      </c>
      <c r="D132" s="19">
        <v>33.9863636363636</v>
      </c>
      <c r="E132" s="31"/>
      <c r="F132" s="30">
        <v>16.2</v>
      </c>
      <c r="G132" s="19">
        <v>16.6</v>
      </c>
      <c r="H132" s="19">
        <v>17.4045454545455</v>
      </c>
      <c r="I132" s="32"/>
      <c r="J132" s="33">
        <v>14.4780000000002</v>
      </c>
      <c r="K132" s="33">
        <v>11.2708333333333</v>
      </c>
      <c r="L132" s="33">
        <v>26.5863636363636</v>
      </c>
      <c r="M132" t="s" s="45">
        <v>90</v>
      </c>
      <c r="N132" s="7"/>
      <c r="O132" s="47"/>
      <c r="P132" s="47"/>
    </row>
    <row r="133" ht="16.6" customHeight="1">
      <c r="A133" s="29">
        <v>44228</v>
      </c>
      <c r="B133" s="30">
        <v>33</v>
      </c>
      <c r="C133" s="19">
        <v>32.6</v>
      </c>
      <c r="D133" s="19">
        <v>32.9818181818182</v>
      </c>
      <c r="E133" s="31"/>
      <c r="F133" s="30">
        <v>16.4</v>
      </c>
      <c r="G133" s="19">
        <v>16.4</v>
      </c>
      <c r="H133" s="19">
        <v>16.9136363636364</v>
      </c>
      <c r="I133" s="32"/>
      <c r="J133" s="33">
        <v>20.3200000000002</v>
      </c>
      <c r="K133" s="33">
        <v>23.425</v>
      </c>
      <c r="L133" s="33">
        <v>31.4772727272727</v>
      </c>
      <c r="M133" s="7"/>
      <c r="N133" s="7"/>
      <c r="O133" s="47"/>
      <c r="P133" s="47"/>
    </row>
    <row r="134" ht="16.6" customHeight="1">
      <c r="A134" s="29">
        <v>44256</v>
      </c>
      <c r="B134" s="30">
        <v>29.1</v>
      </c>
      <c r="C134" s="19">
        <v>29.2</v>
      </c>
      <c r="D134" s="19">
        <v>29.2772727272727</v>
      </c>
      <c r="E134" s="31"/>
      <c r="F134" s="30">
        <v>13.3</v>
      </c>
      <c r="G134" s="19">
        <v>13.7</v>
      </c>
      <c r="H134" s="19">
        <v>14.05</v>
      </c>
      <c r="I134" s="32"/>
      <c r="J134" s="33">
        <v>20.0660000000002</v>
      </c>
      <c r="K134" s="33">
        <v>22.4958333333333</v>
      </c>
      <c r="L134" s="33">
        <v>20.3772727272727</v>
      </c>
      <c r="M134" s="7"/>
      <c r="N134" s="7"/>
      <c r="O134" s="47"/>
      <c r="P134" s="47"/>
    </row>
    <row r="135" ht="16.6" customHeight="1">
      <c r="A135" s="29">
        <v>44287</v>
      </c>
      <c r="B135" s="30">
        <v>24.1</v>
      </c>
      <c r="C135" s="19">
        <v>24.1</v>
      </c>
      <c r="D135" s="19">
        <v>24.9045454545455</v>
      </c>
      <c r="E135" s="31"/>
      <c r="F135" s="30">
        <v>9.1</v>
      </c>
      <c r="G135" s="19">
        <v>9.6</v>
      </c>
      <c r="H135" s="19">
        <v>10.3409090909091</v>
      </c>
      <c r="I135" s="32"/>
      <c r="J135" s="33">
        <v>21.8440000000003</v>
      </c>
      <c r="K135" s="33">
        <v>15.0875</v>
      </c>
      <c r="L135" s="33">
        <v>25.9363636363636</v>
      </c>
      <c r="M135" s="7"/>
      <c r="N135" s="7"/>
      <c r="O135" s="47"/>
      <c r="P135" s="47"/>
    </row>
    <row r="136" ht="16.6" customHeight="1">
      <c r="A136" s="29">
        <v>44317</v>
      </c>
      <c r="B136" s="30">
        <v>19.6</v>
      </c>
      <c r="C136" s="19">
        <v>19.4</v>
      </c>
      <c r="D136" s="19">
        <v>19.5181818181818</v>
      </c>
      <c r="E136" s="31"/>
      <c r="F136" s="30">
        <v>6.6</v>
      </c>
      <c r="G136" s="19">
        <v>6.8</v>
      </c>
      <c r="H136" s="19">
        <v>6.77727272727273</v>
      </c>
      <c r="I136" s="32"/>
      <c r="J136" s="33">
        <v>31.4960000000004</v>
      </c>
      <c r="K136" s="33">
        <v>32.5083333333333</v>
      </c>
      <c r="L136" s="33">
        <v>20.8909090909091</v>
      </c>
      <c r="M136" s="7"/>
      <c r="N136" s="7"/>
      <c r="O136" s="47"/>
      <c r="P136" s="47"/>
    </row>
    <row r="137" ht="16.6" customHeight="1">
      <c r="A137" s="29">
        <v>44348</v>
      </c>
      <c r="B137" s="30">
        <v>16.7</v>
      </c>
      <c r="C137" s="19">
        <v>16.1</v>
      </c>
      <c r="D137" s="19">
        <v>16.15</v>
      </c>
      <c r="E137" s="31"/>
      <c r="F137" s="30">
        <v>4.4</v>
      </c>
      <c r="G137" s="19">
        <v>4.4</v>
      </c>
      <c r="H137" s="19">
        <v>4.71363636363636</v>
      </c>
      <c r="I137" s="32"/>
      <c r="J137" s="33">
        <v>33.5280000000004</v>
      </c>
      <c r="K137" s="33">
        <v>34.275</v>
      </c>
      <c r="L137" s="33">
        <v>27.2045454545455</v>
      </c>
      <c r="M137" s="7"/>
      <c r="N137" s="7"/>
      <c r="O137" s="19"/>
      <c r="P137" s="19"/>
    </row>
    <row r="138" ht="16.6" customHeight="1">
      <c r="A138" s="29">
        <v>44378</v>
      </c>
      <c r="B138" s="30">
        <v>16.3</v>
      </c>
      <c r="C138" s="19">
        <v>15.7</v>
      </c>
      <c r="D138" s="19">
        <v>15.8285714285714</v>
      </c>
      <c r="E138" s="31"/>
      <c r="F138" s="30">
        <v>3.4</v>
      </c>
      <c r="G138" s="19">
        <v>3.5</v>
      </c>
      <c r="H138" s="19">
        <v>4.0952380952381</v>
      </c>
      <c r="I138" s="32"/>
      <c r="J138" s="33">
        <v>22.8600000000003</v>
      </c>
      <c r="K138" s="33">
        <v>24.6125</v>
      </c>
      <c r="L138" s="33">
        <v>26.5363636363636</v>
      </c>
      <c r="M138" s="7"/>
      <c r="N138" s="7"/>
      <c r="O138" s="19"/>
      <c r="P138" s="19"/>
    </row>
    <row r="139" ht="16.6" customHeight="1">
      <c r="A139" s="29">
        <v>44409</v>
      </c>
      <c r="B139" s="30">
        <v>18.1</v>
      </c>
      <c r="C139" s="19">
        <v>17.6</v>
      </c>
      <c r="D139" s="19">
        <v>17.6714285714286</v>
      </c>
      <c r="E139" s="31"/>
      <c r="F139" s="30">
        <v>4.9</v>
      </c>
      <c r="G139" s="19">
        <v>4.7</v>
      </c>
      <c r="H139" s="19">
        <v>4.72857142857143</v>
      </c>
      <c r="I139" s="32"/>
      <c r="J139" s="33">
        <v>29.4640000000004</v>
      </c>
      <c r="K139" s="33">
        <v>29.2583333333333</v>
      </c>
      <c r="L139" s="33">
        <v>25.6857142857143</v>
      </c>
      <c r="M139" s="7"/>
      <c r="N139" s="7"/>
      <c r="O139" s="19"/>
      <c r="P139" s="19"/>
    </row>
    <row r="140" ht="16.6" customHeight="1">
      <c r="A140" s="29">
        <v>44440</v>
      </c>
      <c r="B140" s="30">
        <v>21.1</v>
      </c>
      <c r="C140" s="19">
        <v>21</v>
      </c>
      <c r="D140" s="19">
        <v>21.5238095238095</v>
      </c>
      <c r="E140" s="31"/>
      <c r="F140" s="30">
        <v>7.3</v>
      </c>
      <c r="G140" s="19">
        <v>7.1</v>
      </c>
      <c r="H140" s="19">
        <v>7.1</v>
      </c>
      <c r="I140" s="32"/>
      <c r="J140" s="33">
        <v>27.1780000000003</v>
      </c>
      <c r="K140" s="33">
        <v>30.9791666666667</v>
      </c>
      <c r="L140" s="33">
        <v>24.2428571428571</v>
      </c>
      <c r="M140" s="7"/>
      <c r="N140" s="7"/>
      <c r="O140" s="19"/>
      <c r="P140" s="19"/>
    </row>
    <row r="141" ht="16.6" customHeight="1">
      <c r="A141" s="29">
        <v>44470</v>
      </c>
      <c r="B141" s="30">
        <v>25.2</v>
      </c>
      <c r="C141" s="19">
        <v>24.6</v>
      </c>
      <c r="D141" s="19">
        <v>25.3095238095238</v>
      </c>
      <c r="E141" s="31"/>
      <c r="F141" s="30">
        <v>10.1</v>
      </c>
      <c r="G141" s="19">
        <v>9.9</v>
      </c>
      <c r="H141" s="19">
        <v>9.74761904761905</v>
      </c>
      <c r="I141" s="32"/>
      <c r="J141" s="33">
        <v>27.6860000000003</v>
      </c>
      <c r="K141" s="33">
        <v>28.75</v>
      </c>
      <c r="L141" s="33">
        <v>22.9761904761905</v>
      </c>
      <c r="M141" s="7"/>
      <c r="N141" s="7"/>
      <c r="O141" s="19"/>
      <c r="P141" s="19"/>
    </row>
    <row r="142" ht="16.6" customHeight="1">
      <c r="A142" s="29">
        <v>44501</v>
      </c>
      <c r="B142" s="30">
        <v>29.1</v>
      </c>
      <c r="C142" s="19">
        <v>28.2</v>
      </c>
      <c r="D142" s="19">
        <v>29.1714285714286</v>
      </c>
      <c r="E142" s="31"/>
      <c r="F142" s="30">
        <v>12.9</v>
      </c>
      <c r="G142" s="19">
        <v>12.7</v>
      </c>
      <c r="H142" s="19">
        <v>13.4809523809524</v>
      </c>
      <c r="I142" s="32"/>
      <c r="J142" s="33">
        <v>25.1460000000003</v>
      </c>
      <c r="K142" s="33">
        <v>22.1166666666667</v>
      </c>
      <c r="L142" s="33">
        <v>43.7809523809524</v>
      </c>
      <c r="M142" s="7"/>
      <c r="N142" s="7"/>
      <c r="O142" s="19">
        <f>AVERAGE(B144,F144)</f>
        <v>17.3583333333333</v>
      </c>
      <c r="P142" t="s" s="34">
        <v>16</v>
      </c>
    </row>
    <row r="143" ht="16.6" customHeight="1">
      <c r="A143" s="29">
        <v>44531</v>
      </c>
      <c r="B143" s="30">
        <v>31.8</v>
      </c>
      <c r="C143" s="19">
        <v>31</v>
      </c>
      <c r="D143" s="19">
        <v>31.2857142857143</v>
      </c>
      <c r="E143" s="31"/>
      <c r="F143" s="30">
        <v>15.2</v>
      </c>
      <c r="G143" s="19">
        <v>14.9</v>
      </c>
      <c r="H143" s="19">
        <v>15.4428571428571</v>
      </c>
      <c r="I143" s="32"/>
      <c r="J143" s="33">
        <v>23.6220000000003</v>
      </c>
      <c r="K143" s="33">
        <v>22.1958333333333</v>
      </c>
      <c r="L143" s="33">
        <v>33.5952380952381</v>
      </c>
      <c r="M143" s="7"/>
      <c r="N143" s="7"/>
      <c r="O143" s="19">
        <f>AVERAGE(D144,H144)</f>
        <v>17.6001623376624</v>
      </c>
      <c r="P143" t="s" s="34">
        <v>17</v>
      </c>
    </row>
    <row r="144" ht="16.6" customHeight="1">
      <c r="A144" t="s" s="35">
        <v>18</v>
      </c>
      <c r="B144" s="36">
        <f>AVERAGE(B132:B143)</f>
        <v>24.7333333333333</v>
      </c>
      <c r="C144" s="36">
        <f>AVERAGE(C132:C143)</f>
        <v>24.3833333333333</v>
      </c>
      <c r="D144" s="36">
        <f>AVERAGE(D132:D143)</f>
        <v>24.8007215007215</v>
      </c>
      <c r="E144" s="37"/>
      <c r="F144" s="36">
        <f>AVERAGE(F132:F143)</f>
        <v>9.983333333333331</v>
      </c>
      <c r="G144" s="36">
        <f>AVERAGE(G132:G143)</f>
        <v>10.025</v>
      </c>
      <c r="H144" s="36">
        <f>AVERAGE(H132:H143)</f>
        <v>10.3996031746032</v>
      </c>
      <c r="I144" s="38"/>
      <c r="J144" s="36">
        <f>AVERAGE(J132:J143)</f>
        <v>24.8073333333336</v>
      </c>
      <c r="K144" s="36">
        <f>AVERAGE(K132:K143)</f>
        <v>24.7479166666667</v>
      </c>
      <c r="L144" s="36">
        <f>AVERAGE(L132:L143)</f>
        <v>27.4408369408369</v>
      </c>
      <c r="M144" s="7"/>
      <c r="N144" s="7"/>
      <c r="O144" s="19">
        <f>O143-O142</f>
        <v>0.2418290043291</v>
      </c>
      <c r="P144" t="s" s="39">
        <v>19</v>
      </c>
    </row>
    <row r="145" ht="16.6" customHeight="1">
      <c r="A145" s="44"/>
      <c r="B145" s="41"/>
      <c r="C145" s="41"/>
      <c r="D145" s="41"/>
      <c r="E145" s="42"/>
      <c r="F145" s="41"/>
      <c r="G145" s="41"/>
      <c r="H145" s="41"/>
      <c r="I145" s="32"/>
      <c r="J145" s="19"/>
      <c r="K145" s="19"/>
      <c r="L145" s="19"/>
      <c r="M145" s="43"/>
      <c r="N145" s="19"/>
      <c r="O145" s="19"/>
      <c r="P145" s="19"/>
    </row>
    <row r="146" ht="16.6" customHeight="1">
      <c r="A146" s="44"/>
      <c r="B146" s="41"/>
      <c r="C146" s="41"/>
      <c r="D146" s="41"/>
      <c r="E146" s="42"/>
      <c r="F146" s="41"/>
      <c r="G146" s="41"/>
      <c r="H146" s="41"/>
      <c r="I146" s="32"/>
      <c r="J146" s="19"/>
      <c r="K146" s="19"/>
      <c r="L146" s="19"/>
      <c r="M146" s="43"/>
      <c r="N146" s="28"/>
      <c r="O146" s="28"/>
      <c r="P146" s="28"/>
    </row>
    <row r="147" ht="46.65" customHeight="1">
      <c r="A147" t="s" s="20">
        <v>91</v>
      </c>
      <c r="B147" t="s" s="21">
        <v>8</v>
      </c>
      <c r="C147" t="s" s="22">
        <v>92</v>
      </c>
      <c r="D147" t="s" s="22">
        <v>93</v>
      </c>
      <c r="E147" s="23"/>
      <c r="F147" t="s" s="21">
        <v>11</v>
      </c>
      <c r="G147" t="s" s="24">
        <v>92</v>
      </c>
      <c r="H147" t="s" s="24">
        <v>93</v>
      </c>
      <c r="I147" s="32"/>
      <c r="J147" t="s" s="21">
        <v>94</v>
      </c>
      <c r="K147" t="s" s="26">
        <v>95</v>
      </c>
      <c r="L147" t="s" s="26">
        <v>96</v>
      </c>
      <c r="M147" t="s" s="27">
        <v>97</v>
      </c>
      <c r="N147" s="7"/>
      <c r="O147" s="19"/>
      <c r="P147" s="19"/>
    </row>
    <row r="148" ht="16.6" customHeight="1">
      <c r="A148" s="29">
        <v>44197</v>
      </c>
      <c r="B148" s="30">
        <v>34.4</v>
      </c>
      <c r="C148" s="19">
        <v>34.6</v>
      </c>
      <c r="D148" s="19">
        <v>35.0636363636364</v>
      </c>
      <c r="E148" s="31"/>
      <c r="F148" s="30">
        <v>18.6</v>
      </c>
      <c r="G148" s="19">
        <v>19.2</v>
      </c>
      <c r="H148" s="19">
        <v>19.3454545454545</v>
      </c>
      <c r="I148" s="32"/>
      <c r="J148" s="33">
        <v>42.4180000000005</v>
      </c>
      <c r="K148" s="33">
        <v>34.6761904761905</v>
      </c>
      <c r="L148" s="33">
        <v>31.66</v>
      </c>
      <c r="M148" s="7"/>
      <c r="N148" s="7"/>
      <c r="O148" s="19"/>
      <c r="P148" s="19"/>
    </row>
    <row r="149" ht="16.6" customHeight="1">
      <c r="A149" s="29">
        <v>44228</v>
      </c>
      <c r="B149" s="30">
        <v>34.4</v>
      </c>
      <c r="C149" s="19">
        <v>33</v>
      </c>
      <c r="D149" s="19">
        <v>33.0772727272727</v>
      </c>
      <c r="E149" s="31"/>
      <c r="F149" s="30">
        <v>18.6</v>
      </c>
      <c r="G149" s="19">
        <v>18.4</v>
      </c>
      <c r="H149" s="19">
        <v>18.6227272727273</v>
      </c>
      <c r="I149" s="32"/>
      <c r="J149" s="33">
        <v>35.0520000000004</v>
      </c>
      <c r="K149" s="33">
        <v>34.5238095238095</v>
      </c>
      <c r="L149" s="33">
        <v>54.6190476190476</v>
      </c>
      <c r="M149" s="7"/>
      <c r="N149" s="7"/>
      <c r="O149" s="19"/>
      <c r="P149" s="19"/>
    </row>
    <row r="150" ht="16.6" customHeight="1">
      <c r="A150" s="29">
        <v>44256</v>
      </c>
      <c r="B150" s="30">
        <v>30.4</v>
      </c>
      <c r="C150" s="19">
        <v>29.7</v>
      </c>
      <c r="D150" s="19">
        <v>29.8363636363636</v>
      </c>
      <c r="E150" s="31"/>
      <c r="F150" s="30">
        <v>14.8</v>
      </c>
      <c r="G150" s="19">
        <v>15</v>
      </c>
      <c r="H150" s="19">
        <v>15.2818181818182</v>
      </c>
      <c r="I150" s="32"/>
      <c r="J150" s="33">
        <v>36.5760000000004</v>
      </c>
      <c r="K150" s="33">
        <v>31.2380952380952</v>
      </c>
      <c r="L150" s="33">
        <v>45.73</v>
      </c>
      <c r="M150" s="7"/>
      <c r="N150" s="7"/>
      <c r="O150" s="19"/>
      <c r="P150" s="19"/>
    </row>
    <row r="151" ht="16.6" customHeight="1">
      <c r="A151" s="29">
        <v>44287</v>
      </c>
      <c r="B151" s="30">
        <v>25.8</v>
      </c>
      <c r="C151" s="19">
        <v>24.8</v>
      </c>
      <c r="D151" s="19">
        <v>25.0666666666667</v>
      </c>
      <c r="E151" s="31"/>
      <c r="F151" s="30">
        <v>10.8</v>
      </c>
      <c r="G151" s="19">
        <v>9.699999999999999</v>
      </c>
      <c r="H151" s="19">
        <v>10.1619047619048</v>
      </c>
      <c r="I151" s="32"/>
      <c r="J151" s="33">
        <v>32.2580000000004</v>
      </c>
      <c r="K151" s="33">
        <v>26.5428571428571</v>
      </c>
      <c r="L151" s="33">
        <v>23.23</v>
      </c>
      <c r="M151" s="7"/>
      <c r="N151" s="7"/>
      <c r="O151" s="19"/>
      <c r="P151" s="19"/>
    </row>
    <row r="152" ht="16.6" customHeight="1">
      <c r="A152" s="29">
        <v>44317</v>
      </c>
      <c r="B152" s="30">
        <v>20.6</v>
      </c>
      <c r="C152" s="19">
        <v>19.7</v>
      </c>
      <c r="D152" s="19">
        <v>19.747619047619</v>
      </c>
      <c r="E152" s="31"/>
      <c r="F152" s="30">
        <v>6.6</v>
      </c>
      <c r="G152" s="19">
        <v>5.8</v>
      </c>
      <c r="H152" s="19">
        <v>5.53809523809524</v>
      </c>
      <c r="I152" s="32"/>
      <c r="J152" s="33">
        <v>34.2900000000004</v>
      </c>
      <c r="K152" s="33">
        <v>35.1809523809524</v>
      </c>
      <c r="L152" s="33">
        <v>22.1909090909091</v>
      </c>
      <c r="M152" s="7"/>
      <c r="N152" s="7"/>
      <c r="O152" s="19"/>
      <c r="P152" s="19"/>
    </row>
    <row r="153" ht="16.6" customHeight="1">
      <c r="A153" s="29">
        <v>44348</v>
      </c>
      <c r="B153" s="30">
        <v>16.6</v>
      </c>
      <c r="C153" s="19">
        <v>16.1</v>
      </c>
      <c r="D153" s="19">
        <v>16.1571428571429</v>
      </c>
      <c r="E153" s="31"/>
      <c r="F153" s="30">
        <v>4.5</v>
      </c>
      <c r="G153" s="19">
        <v>4</v>
      </c>
      <c r="H153" s="19">
        <v>4.04</v>
      </c>
      <c r="I153" s="32"/>
      <c r="J153" s="33">
        <v>42.1640000000005</v>
      </c>
      <c r="K153" s="33">
        <v>51.1285714285714</v>
      </c>
      <c r="L153" s="33">
        <v>48.0909090909091</v>
      </c>
      <c r="M153" s="7"/>
      <c r="N153" s="7"/>
      <c r="O153" s="19"/>
      <c r="P153" s="19"/>
    </row>
    <row r="154" ht="16.6" customHeight="1">
      <c r="A154" s="29">
        <v>44378</v>
      </c>
      <c r="B154" s="30">
        <v>15.7</v>
      </c>
      <c r="C154" s="19">
        <v>15.4</v>
      </c>
      <c r="D154" s="19">
        <v>15.59</v>
      </c>
      <c r="E154" s="31"/>
      <c r="F154" s="30">
        <v>3.4</v>
      </c>
      <c r="G154" s="19">
        <v>2.9</v>
      </c>
      <c r="H154" s="19">
        <v>3</v>
      </c>
      <c r="I154" s="32"/>
      <c r="J154" s="33">
        <v>32.0040000000004</v>
      </c>
      <c r="K154" s="33">
        <v>33.2619047619048</v>
      </c>
      <c r="L154" s="33">
        <v>28.7619047619048</v>
      </c>
      <c r="M154" s="7"/>
      <c r="N154" s="7"/>
      <c r="O154" s="19"/>
      <c r="P154" s="19"/>
    </row>
    <row r="155" ht="16.6" customHeight="1">
      <c r="A155" s="29">
        <v>44409</v>
      </c>
      <c r="B155" s="30">
        <v>18.4</v>
      </c>
      <c r="C155" s="19">
        <v>17.3</v>
      </c>
      <c r="D155" s="19">
        <v>17.3</v>
      </c>
      <c r="E155" s="31"/>
      <c r="F155" s="30">
        <v>4.6</v>
      </c>
      <c r="G155" s="19">
        <v>3</v>
      </c>
      <c r="H155" s="19">
        <v>2.995</v>
      </c>
      <c r="I155" s="32"/>
      <c r="J155" s="33">
        <v>37.5920000000005</v>
      </c>
      <c r="K155" s="33">
        <v>34.2238095238095</v>
      </c>
      <c r="L155" s="33">
        <v>25.7238095238095</v>
      </c>
      <c r="M155" s="7"/>
      <c r="N155" s="7"/>
      <c r="O155" s="19"/>
      <c r="P155" s="19"/>
    </row>
    <row r="156" ht="16.6" customHeight="1">
      <c r="A156" s="29">
        <v>44440</v>
      </c>
      <c r="B156" s="30">
        <v>22.5</v>
      </c>
      <c r="C156" s="19">
        <v>21.4</v>
      </c>
      <c r="D156" s="19">
        <v>21.84</v>
      </c>
      <c r="E156" s="31"/>
      <c r="F156" s="30">
        <v>7.2</v>
      </c>
      <c r="G156" s="19">
        <v>6</v>
      </c>
      <c r="H156" s="19">
        <v>5.97</v>
      </c>
      <c r="I156" s="32"/>
      <c r="J156" s="33">
        <v>30.4800000000004</v>
      </c>
      <c r="K156" s="33">
        <v>28.1380952380952</v>
      </c>
      <c r="L156" s="33">
        <v>31.31</v>
      </c>
      <c r="M156" s="7"/>
      <c r="N156" s="7"/>
      <c r="O156" s="19"/>
      <c r="P156" s="19"/>
    </row>
    <row r="157" ht="16.6" customHeight="1">
      <c r="A157" s="29">
        <v>44470</v>
      </c>
      <c r="B157" s="30">
        <v>26.7</v>
      </c>
      <c r="C157" s="19">
        <v>25.7</v>
      </c>
      <c r="D157" s="19">
        <v>26.16</v>
      </c>
      <c r="E157" s="31"/>
      <c r="F157" s="30">
        <v>10.7</v>
      </c>
      <c r="G157" s="19">
        <v>9.6</v>
      </c>
      <c r="H157" s="19">
        <v>9.81</v>
      </c>
      <c r="I157" s="32"/>
      <c r="J157" s="33">
        <v>35.0520000000004</v>
      </c>
      <c r="K157" s="33">
        <v>29.3571428571429</v>
      </c>
      <c r="L157" s="33">
        <v>31.8666666666667</v>
      </c>
      <c r="M157" s="7"/>
      <c r="N157" s="7"/>
      <c r="O157" s="19"/>
      <c r="P157" s="19"/>
    </row>
    <row r="158" ht="16.6" customHeight="1">
      <c r="A158" s="29">
        <v>44501</v>
      </c>
      <c r="B158" s="30">
        <v>31.4</v>
      </c>
      <c r="C158" s="19">
        <v>29.4</v>
      </c>
      <c r="D158" s="19">
        <v>29.9190476190476</v>
      </c>
      <c r="E158" s="31"/>
      <c r="F158" s="30">
        <v>14.9</v>
      </c>
      <c r="G158" s="19">
        <v>13.8</v>
      </c>
      <c r="H158" s="19">
        <v>14.2095238095238</v>
      </c>
      <c r="I158" s="32"/>
      <c r="J158" s="33">
        <v>31.4960000000004</v>
      </c>
      <c r="K158" s="33">
        <v>34.852380952381</v>
      </c>
      <c r="L158" s="33">
        <v>47.4</v>
      </c>
      <c r="M158" s="7"/>
      <c r="N158" s="7"/>
      <c r="O158" s="19">
        <f>AVERAGE(B160,F160)</f>
        <v>18.4083333333334</v>
      </c>
      <c r="P158" t="s" s="34">
        <v>16</v>
      </c>
    </row>
    <row r="159" ht="16.6" customHeight="1">
      <c r="A159" s="29">
        <v>44531</v>
      </c>
      <c r="B159" s="30">
        <v>33.3</v>
      </c>
      <c r="C159" s="19">
        <v>32.2</v>
      </c>
      <c r="D159" s="19">
        <v>32.4428571428571</v>
      </c>
      <c r="E159" s="31"/>
      <c r="F159" s="30">
        <v>16.9</v>
      </c>
      <c r="G159" s="19">
        <v>16.4</v>
      </c>
      <c r="H159" s="19">
        <v>16.6190476190476</v>
      </c>
      <c r="I159" s="32"/>
      <c r="J159" s="33">
        <v>41.9100000000005</v>
      </c>
      <c r="K159" s="33">
        <v>48.1619047619048</v>
      </c>
      <c r="L159" s="33">
        <v>36.99</v>
      </c>
      <c r="M159" s="7"/>
      <c r="N159" s="7"/>
      <c r="O159" s="19">
        <f>AVERAGE(D160,H160)</f>
        <v>17.8247573953824</v>
      </c>
      <c r="P159" t="s" s="34">
        <v>17</v>
      </c>
    </row>
    <row r="160" ht="16.6" customHeight="1">
      <c r="A160" t="s" s="35">
        <v>18</v>
      </c>
      <c r="B160" s="36">
        <f>AVERAGE(B148:B159)</f>
        <v>25.85</v>
      </c>
      <c r="C160" s="36">
        <f>AVERAGE(C148:C159)</f>
        <v>24.9416666666667</v>
      </c>
      <c r="D160" s="36">
        <f>AVERAGE(D148:D159)</f>
        <v>25.1833838383838</v>
      </c>
      <c r="E160" s="37"/>
      <c r="F160" s="36">
        <f>AVERAGE(F148:F159)</f>
        <v>10.9666666666667</v>
      </c>
      <c r="G160" s="36">
        <f>AVERAGE(G148:G159)</f>
        <v>10.3166666666667</v>
      </c>
      <c r="H160" s="36">
        <f>AVERAGE(H148:H159)</f>
        <v>10.466130952381</v>
      </c>
      <c r="I160" s="38"/>
      <c r="J160" s="36">
        <f>AVERAGE(J148:J159)</f>
        <v>35.9410000000004</v>
      </c>
      <c r="K160" s="36">
        <f>AVERAGE(K148:K159)</f>
        <v>35.1071428571429</v>
      </c>
      <c r="L160" s="36">
        <f>AVERAGE(L148:L159)</f>
        <v>35.6311038961039</v>
      </c>
      <c r="M160" s="7"/>
      <c r="N160" s="7"/>
      <c r="O160" s="19">
        <f>O159-O158</f>
        <v>-0.583575937951</v>
      </c>
      <c r="P160" t="s" s="39">
        <v>19</v>
      </c>
    </row>
    <row r="161" ht="16.6" customHeight="1">
      <c r="A161" s="44"/>
      <c r="B161" s="41"/>
      <c r="C161" s="41"/>
      <c r="D161" t="s" s="40">
        <v>55</v>
      </c>
      <c r="E161" s="42"/>
      <c r="F161" s="41"/>
      <c r="G161" s="41"/>
      <c r="H161" t="s" s="40">
        <v>21</v>
      </c>
      <c r="I161" s="32"/>
      <c r="J161" s="19"/>
      <c r="K161" s="19"/>
      <c r="L161" s="19"/>
      <c r="M161" s="43"/>
      <c r="N161" s="19"/>
      <c r="O161" s="19"/>
      <c r="P161" s="19"/>
    </row>
    <row r="162" ht="16.6" customHeight="1">
      <c r="A162" s="44"/>
      <c r="B162" s="41"/>
      <c r="C162" s="41"/>
      <c r="D162" s="41"/>
      <c r="E162" s="42"/>
      <c r="F162" s="41"/>
      <c r="G162" s="41"/>
      <c r="H162" s="41"/>
      <c r="I162" s="32"/>
      <c r="J162" s="19"/>
      <c r="K162" s="19"/>
      <c r="L162" s="19"/>
      <c r="M162" s="43"/>
      <c r="N162" s="28"/>
      <c r="O162" s="28"/>
      <c r="P162" s="28"/>
    </row>
    <row r="163" ht="46.65" customHeight="1">
      <c r="A163" t="s" s="20">
        <v>98</v>
      </c>
      <c r="B163" t="s" s="21">
        <v>99</v>
      </c>
      <c r="C163" t="s" s="22">
        <v>100</v>
      </c>
      <c r="D163" t="s" s="22">
        <v>101</v>
      </c>
      <c r="E163" s="23"/>
      <c r="F163" t="s" s="21">
        <v>102</v>
      </c>
      <c r="G163" t="s" s="24">
        <v>100</v>
      </c>
      <c r="H163" t="s" s="24">
        <v>101</v>
      </c>
      <c r="I163" s="32"/>
      <c r="J163" t="s" s="21">
        <v>103</v>
      </c>
      <c r="K163" t="s" s="26">
        <v>104</v>
      </c>
      <c r="L163" t="s" s="26">
        <v>105</v>
      </c>
      <c r="M163" t="s" s="45">
        <v>106</v>
      </c>
      <c r="N163" s="7"/>
      <c r="O163" s="19"/>
      <c r="P163" s="19"/>
    </row>
    <row r="164" ht="16.6" customHeight="1">
      <c r="A164" s="29">
        <v>44197</v>
      </c>
      <c r="B164" s="30">
        <v>35.6</v>
      </c>
      <c r="C164" s="19">
        <v>35.4</v>
      </c>
      <c r="D164" s="19">
        <v>35.3818181818182</v>
      </c>
      <c r="E164" s="31"/>
      <c r="F164" s="30">
        <v>18.3</v>
      </c>
      <c r="G164" s="19">
        <v>20.6</v>
      </c>
      <c r="H164" s="19">
        <v>20.5818181818182</v>
      </c>
      <c r="I164" s="32"/>
      <c r="J164" s="33">
        <v>51.3080000000006</v>
      </c>
      <c r="K164" s="33">
        <v>55.4545454545455</v>
      </c>
      <c r="L164" s="33">
        <v>45.352380952381</v>
      </c>
      <c r="M164" s="7"/>
      <c r="N164" s="7"/>
      <c r="O164" s="19"/>
      <c r="P164" s="19"/>
    </row>
    <row r="165" ht="16.6" customHeight="1">
      <c r="A165" s="29">
        <v>44228</v>
      </c>
      <c r="B165" s="30">
        <v>34.9</v>
      </c>
      <c r="C165" s="19">
        <v>33.8</v>
      </c>
      <c r="D165" s="19">
        <v>33.8772727272727</v>
      </c>
      <c r="E165" s="31"/>
      <c r="F165" s="30">
        <v>18.4</v>
      </c>
      <c r="G165" s="19">
        <v>19.5</v>
      </c>
      <c r="H165" s="19">
        <v>19.6045454545455</v>
      </c>
      <c r="I165" s="32"/>
      <c r="J165" s="33">
        <v>48.5140000000006</v>
      </c>
      <c r="K165" s="33">
        <v>31.3272727272727</v>
      </c>
      <c r="L165" s="33">
        <v>59.4454545454545</v>
      </c>
      <c r="M165" s="7"/>
      <c r="N165" s="7"/>
      <c r="O165" s="19"/>
      <c r="P165" s="19"/>
    </row>
    <row r="166" ht="16.6" customHeight="1">
      <c r="A166" s="29">
        <v>44256</v>
      </c>
      <c r="B166" s="30">
        <v>32</v>
      </c>
      <c r="C166" s="19">
        <v>31</v>
      </c>
      <c r="D166" s="19">
        <v>30.8142857142857</v>
      </c>
      <c r="E166" s="31"/>
      <c r="F166" s="30">
        <v>16</v>
      </c>
      <c r="G166" s="19">
        <v>16.9</v>
      </c>
      <c r="H166" s="19">
        <v>16.9</v>
      </c>
      <c r="I166" s="32"/>
      <c r="J166" s="33">
        <v>47.7520000000006</v>
      </c>
      <c r="K166" s="33">
        <v>44.1272727272727</v>
      </c>
      <c r="L166" s="33">
        <v>61.0666666666667</v>
      </c>
      <c r="M166" s="7"/>
      <c r="N166" s="7"/>
      <c r="O166" s="19"/>
      <c r="P166" s="19"/>
    </row>
    <row r="167" ht="16.6" customHeight="1">
      <c r="A167" s="29">
        <v>44287</v>
      </c>
      <c r="B167" s="30">
        <v>27.2</v>
      </c>
      <c r="C167" s="19">
        <v>26.4</v>
      </c>
      <c r="D167" s="19">
        <v>26.5590909090909</v>
      </c>
      <c r="E167" s="31"/>
      <c r="F167" s="30">
        <v>11.6</v>
      </c>
      <c r="G167" s="19">
        <v>12.1</v>
      </c>
      <c r="H167" s="19">
        <v>12.0772727272727</v>
      </c>
      <c r="I167" s="32"/>
      <c r="J167" s="33">
        <v>37.0840000000005</v>
      </c>
      <c r="K167" s="33">
        <v>27.8681818181818</v>
      </c>
      <c r="L167" s="33">
        <v>30.6380952380952</v>
      </c>
      <c r="M167" s="7"/>
      <c r="N167" s="7"/>
      <c r="O167" s="19"/>
      <c r="P167" s="19"/>
    </row>
    <row r="168" ht="16.6" customHeight="1">
      <c r="A168" s="29">
        <v>44317</v>
      </c>
      <c r="B168" s="30">
        <v>22</v>
      </c>
      <c r="C168" s="19">
        <v>21.5</v>
      </c>
      <c r="D168" s="19">
        <v>21.5590909090909</v>
      </c>
      <c r="E168" s="31"/>
      <c r="F168" s="30">
        <v>7.8</v>
      </c>
      <c r="G168" s="19">
        <v>7.3</v>
      </c>
      <c r="H168" s="19">
        <v>7.23636363636364</v>
      </c>
      <c r="I168" s="32"/>
      <c r="J168" s="33">
        <v>36.5760000000004</v>
      </c>
      <c r="K168" s="33">
        <v>32.8818181818182</v>
      </c>
      <c r="L168" s="33">
        <v>31.9545454545455</v>
      </c>
      <c r="M168" s="7"/>
      <c r="N168" s="7"/>
      <c r="O168" s="19"/>
      <c r="P168" s="19"/>
    </row>
    <row r="169" ht="16.6" customHeight="1">
      <c r="A169" s="29">
        <v>44348</v>
      </c>
      <c r="B169" s="30">
        <v>18.2</v>
      </c>
      <c r="C169" s="19">
        <v>17.8</v>
      </c>
      <c r="D169" s="19">
        <v>17.8590909090909</v>
      </c>
      <c r="E169" s="31"/>
      <c r="F169" s="30">
        <v>5.3</v>
      </c>
      <c r="G169" s="19">
        <v>5.2</v>
      </c>
      <c r="H169" s="19">
        <v>5.22272727272727</v>
      </c>
      <c r="I169" s="32"/>
      <c r="J169" s="33">
        <v>40.8940000000005</v>
      </c>
      <c r="K169" s="33">
        <v>50.7227272727273</v>
      </c>
      <c r="L169" s="33">
        <v>49.9090909090909</v>
      </c>
      <c r="M169" s="7"/>
      <c r="N169" s="7"/>
      <c r="O169" s="19"/>
      <c r="P169" s="19"/>
    </row>
    <row r="170" ht="16.6" customHeight="1">
      <c r="A170" s="29">
        <v>44378</v>
      </c>
      <c r="B170" s="30">
        <v>17.2</v>
      </c>
      <c r="C170" s="19">
        <v>17.3</v>
      </c>
      <c r="D170" s="19">
        <v>17.3571428571429</v>
      </c>
      <c r="E170" s="31"/>
      <c r="F170" s="30">
        <v>3.4</v>
      </c>
      <c r="G170" s="19">
        <v>3.6</v>
      </c>
      <c r="H170" s="19">
        <v>3.55238095238095</v>
      </c>
      <c r="I170" s="32"/>
      <c r="J170" s="33">
        <v>34.7980000000004</v>
      </c>
      <c r="K170" s="33">
        <v>42.1590909090909</v>
      </c>
      <c r="L170" s="33">
        <v>26.8</v>
      </c>
      <c r="M170" s="7"/>
      <c r="N170" s="7"/>
      <c r="O170" s="19"/>
      <c r="P170" s="19"/>
    </row>
    <row r="171" ht="16.6" customHeight="1">
      <c r="A171" s="29">
        <v>44409</v>
      </c>
      <c r="B171" s="30">
        <v>19.8</v>
      </c>
      <c r="C171" s="19">
        <v>19.3</v>
      </c>
      <c r="D171" s="19">
        <v>19.3380952380952</v>
      </c>
      <c r="E171" s="31"/>
      <c r="F171" s="30">
        <v>4.3</v>
      </c>
      <c r="G171" s="19">
        <v>3.9</v>
      </c>
      <c r="H171" s="19">
        <v>3.74761904761905</v>
      </c>
      <c r="I171" s="32"/>
      <c r="J171" s="33">
        <v>32.7660000000004</v>
      </c>
      <c r="K171" s="33">
        <v>23.2454545454545</v>
      </c>
      <c r="L171" s="33">
        <v>20.4285714285714</v>
      </c>
      <c r="M171" s="7"/>
      <c r="N171" s="7"/>
      <c r="O171" s="19"/>
      <c r="P171" s="19"/>
    </row>
    <row r="172" ht="16.6" customHeight="1">
      <c r="A172" s="29">
        <v>44440</v>
      </c>
      <c r="B172" s="30">
        <v>24.3</v>
      </c>
      <c r="C172" s="19">
        <v>23.8</v>
      </c>
      <c r="D172" s="19">
        <v>23.9428571428571</v>
      </c>
      <c r="E172" s="31"/>
      <c r="F172" s="30">
        <v>6.8</v>
      </c>
      <c r="G172" s="19">
        <v>7.4</v>
      </c>
      <c r="H172" s="19">
        <v>7.33333333333333</v>
      </c>
      <c r="I172" s="32"/>
      <c r="J172" s="33">
        <v>33.0200000000004</v>
      </c>
      <c r="K172" s="33">
        <v>24.8909090909091</v>
      </c>
      <c r="L172" s="33">
        <v>31.5238095238095</v>
      </c>
      <c r="M172" s="7"/>
      <c r="N172" s="7"/>
      <c r="O172" s="19"/>
      <c r="P172" s="19"/>
    </row>
    <row r="173" ht="16.6" customHeight="1">
      <c r="A173" s="29">
        <v>44470</v>
      </c>
      <c r="B173" s="30">
        <v>28.7</v>
      </c>
      <c r="C173" s="19">
        <v>27.8</v>
      </c>
      <c r="D173" s="19">
        <v>27.9619047619048</v>
      </c>
      <c r="E173" s="31"/>
      <c r="F173" s="30">
        <v>11.4</v>
      </c>
      <c r="G173" s="19">
        <v>11.5</v>
      </c>
      <c r="H173" s="19">
        <v>11.6095238095238</v>
      </c>
      <c r="I173" s="32"/>
      <c r="J173" s="33">
        <v>36.0680000000004</v>
      </c>
      <c r="K173" s="33">
        <v>29.1045454545455</v>
      </c>
      <c r="L173" s="33">
        <v>39.6</v>
      </c>
      <c r="M173" s="7"/>
      <c r="N173" s="7"/>
      <c r="O173" s="19"/>
      <c r="P173" s="19"/>
    </row>
    <row r="174" ht="16.6" customHeight="1">
      <c r="A174" s="29">
        <v>44501</v>
      </c>
      <c r="B174" s="30">
        <v>32.9</v>
      </c>
      <c r="C174" s="19">
        <v>31.1</v>
      </c>
      <c r="D174" s="19">
        <v>31.2952380952381</v>
      </c>
      <c r="E174" s="31"/>
      <c r="F174" s="30">
        <v>15.7</v>
      </c>
      <c r="G174" s="19">
        <v>15.6</v>
      </c>
      <c r="H174" s="19">
        <v>15.8142857142857</v>
      </c>
      <c r="I174" s="32"/>
      <c r="J174" s="33">
        <v>41.4020000000005</v>
      </c>
      <c r="K174" s="33">
        <v>45.1681818181818</v>
      </c>
      <c r="L174" s="33">
        <v>50.7809523809524</v>
      </c>
      <c r="M174" s="7"/>
      <c r="N174" s="7"/>
      <c r="O174" s="19">
        <f>AVERAGE(B176,F176)</f>
        <v>19.325</v>
      </c>
      <c r="P174" t="s" s="34">
        <v>16</v>
      </c>
    </row>
    <row r="175" ht="16.6" customHeight="1">
      <c r="A175" s="29">
        <v>44531</v>
      </c>
      <c r="B175" s="30">
        <v>34.6</v>
      </c>
      <c r="C175" s="19">
        <v>33.4</v>
      </c>
      <c r="D175" s="19">
        <v>33.4571428571429</v>
      </c>
      <c r="E175" s="31"/>
      <c r="F175" s="30">
        <v>17.4</v>
      </c>
      <c r="G175" s="19">
        <v>18.2</v>
      </c>
      <c r="H175" s="19">
        <v>18.2619047619048</v>
      </c>
      <c r="I175" s="32"/>
      <c r="J175" s="33">
        <v>46.9900000000006</v>
      </c>
      <c r="K175" s="33">
        <v>58.8954545454545</v>
      </c>
      <c r="L175" s="33">
        <v>65.0761904761905</v>
      </c>
      <c r="M175" s="7"/>
      <c r="N175" s="7"/>
      <c r="O175" s="19">
        <f>AVERAGE(D176,H176)</f>
        <v>19.2227002164502</v>
      </c>
      <c r="P175" t="s" s="34">
        <v>17</v>
      </c>
    </row>
    <row r="176" ht="16.6" customHeight="1">
      <c r="A176" t="s" s="35">
        <v>18</v>
      </c>
      <c r="B176" s="36">
        <f>AVERAGE(B164:B175)</f>
        <v>27.2833333333333</v>
      </c>
      <c r="C176" s="36">
        <f>AVERAGE(C164:C175)</f>
        <v>26.55</v>
      </c>
      <c r="D176" s="36">
        <f>AVERAGE(D164:D175)</f>
        <v>26.6169191919192</v>
      </c>
      <c r="E176" s="37"/>
      <c r="F176" s="36">
        <f>AVERAGE(F164:F175)</f>
        <v>11.3666666666667</v>
      </c>
      <c r="G176" s="36">
        <f>AVERAGE(G164:G175)</f>
        <v>11.8166666666667</v>
      </c>
      <c r="H176" s="36">
        <f>AVERAGE(H164:H175)</f>
        <v>11.8284812409812</v>
      </c>
      <c r="I176" s="38"/>
      <c r="J176" s="36">
        <f>AVERAGE(J164:J175)</f>
        <v>40.5976666666672</v>
      </c>
      <c r="K176" s="36">
        <f>AVERAGE(K164:K175)</f>
        <v>38.8204545454545</v>
      </c>
      <c r="L176" s="36">
        <f>AVERAGE(L164:L175)</f>
        <v>42.7146464646465</v>
      </c>
      <c r="M176" s="7"/>
      <c r="N176" s="7"/>
      <c r="O176" s="19">
        <f>O175-O174</f>
        <v>-0.1022997835498</v>
      </c>
      <c r="P176" t="s" s="39">
        <v>19</v>
      </c>
    </row>
    <row r="177" ht="16.6" customHeight="1">
      <c r="A177" s="44"/>
      <c r="B177" s="41"/>
      <c r="C177" s="41"/>
      <c r="D177" t="s" s="40">
        <v>55</v>
      </c>
      <c r="E177" s="42"/>
      <c r="F177" s="41"/>
      <c r="G177" s="41"/>
      <c r="H177" t="s" s="40">
        <v>21</v>
      </c>
      <c r="I177" s="32"/>
      <c r="J177" s="19"/>
      <c r="K177" s="19"/>
      <c r="L177" s="19"/>
      <c r="M177" s="43"/>
      <c r="N177" s="19"/>
      <c r="O177" s="19"/>
      <c r="P177" s="19"/>
    </row>
    <row r="178" ht="16.6" customHeight="1">
      <c r="A178" s="44"/>
      <c r="B178" s="41"/>
      <c r="C178" s="41"/>
      <c r="D178" s="41"/>
      <c r="E178" s="42"/>
      <c r="F178" s="41"/>
      <c r="G178" s="41"/>
      <c r="H178" s="41"/>
      <c r="I178" s="32"/>
      <c r="J178" s="19"/>
      <c r="K178" s="19"/>
      <c r="L178" s="19"/>
      <c r="M178" s="43"/>
      <c r="N178" s="28"/>
      <c r="O178" s="28"/>
      <c r="P178" s="28"/>
    </row>
    <row r="179" ht="46.65" customHeight="1">
      <c r="A179" t="s" s="20">
        <v>107</v>
      </c>
      <c r="B179" t="s" s="21">
        <v>108</v>
      </c>
      <c r="C179" t="s" s="22">
        <v>109</v>
      </c>
      <c r="D179" t="s" s="22">
        <v>110</v>
      </c>
      <c r="E179" s="23"/>
      <c r="F179" t="s" s="21">
        <v>111</v>
      </c>
      <c r="G179" t="s" s="24">
        <v>109</v>
      </c>
      <c r="H179" t="s" s="24">
        <v>110</v>
      </c>
      <c r="I179" s="32"/>
      <c r="J179" t="s" s="21">
        <v>112</v>
      </c>
      <c r="K179" t="s" s="26">
        <v>113</v>
      </c>
      <c r="L179" t="s" s="26">
        <v>114</v>
      </c>
      <c r="M179" s="43"/>
      <c r="N179" s="19"/>
      <c r="O179" s="19"/>
      <c r="P179" s="19"/>
    </row>
    <row r="180" ht="16.6" customHeight="1">
      <c r="A180" s="29">
        <v>44197</v>
      </c>
      <c r="B180" s="30">
        <v>33.2</v>
      </c>
      <c r="C180" s="19">
        <v>34.4</v>
      </c>
      <c r="D180" s="19">
        <v>35.81</v>
      </c>
      <c r="E180" s="31"/>
      <c r="F180" s="30">
        <v>18.4</v>
      </c>
      <c r="G180" s="19">
        <v>19.6</v>
      </c>
      <c r="H180" s="19">
        <v>21.02</v>
      </c>
      <c r="I180" s="32"/>
      <c r="J180" s="19">
        <v>40.8940000000005</v>
      </c>
      <c r="K180" s="19">
        <v>42.3181818181818</v>
      </c>
      <c r="L180" s="19">
        <v>46.795</v>
      </c>
      <c r="M180" s="43"/>
      <c r="N180" s="19"/>
      <c r="O180" s="19"/>
      <c r="P180" s="19"/>
    </row>
    <row r="181" ht="16.6" customHeight="1">
      <c r="A181" s="29">
        <v>44228</v>
      </c>
      <c r="B181" s="30">
        <v>33.6</v>
      </c>
      <c r="C181" s="19">
        <v>33.4</v>
      </c>
      <c r="D181" s="19">
        <v>34.2</v>
      </c>
      <c r="E181" s="31"/>
      <c r="F181" s="30">
        <v>19.3</v>
      </c>
      <c r="G181" s="19">
        <v>19.3</v>
      </c>
      <c r="H181" s="19">
        <v>20.34</v>
      </c>
      <c r="I181" s="32"/>
      <c r="J181" s="19">
        <v>28.4480000000003</v>
      </c>
      <c r="K181" s="19">
        <v>26.6181818181818</v>
      </c>
      <c r="L181" s="19">
        <v>41.545</v>
      </c>
      <c r="M181" s="43"/>
      <c r="N181" s="19"/>
      <c r="O181" s="19"/>
      <c r="P181" s="19"/>
    </row>
    <row r="182" ht="16.6" customHeight="1">
      <c r="A182" s="29">
        <v>44256</v>
      </c>
      <c r="B182" s="30">
        <v>30.1</v>
      </c>
      <c r="C182" s="19">
        <v>30.6</v>
      </c>
      <c r="D182" s="19">
        <v>30.955</v>
      </c>
      <c r="E182" s="31"/>
      <c r="F182" s="30">
        <v>16</v>
      </c>
      <c r="G182" s="19">
        <v>16.5</v>
      </c>
      <c r="H182" s="19">
        <v>17.26</v>
      </c>
      <c r="I182" s="32"/>
      <c r="J182" s="19">
        <v>17.2720000000002</v>
      </c>
      <c r="K182" s="19">
        <v>34.2272727272727</v>
      </c>
      <c r="L182" s="19">
        <v>47.89</v>
      </c>
      <c r="M182" s="43"/>
      <c r="N182" s="19"/>
      <c r="O182" s="19"/>
      <c r="P182" s="19"/>
    </row>
    <row r="183" ht="16.6" customHeight="1">
      <c r="A183" s="29">
        <v>44287</v>
      </c>
      <c r="B183" s="30">
        <v>25.3</v>
      </c>
      <c r="C183" s="19">
        <v>25.7</v>
      </c>
      <c r="D183" s="19">
        <v>26.585</v>
      </c>
      <c r="E183" s="31"/>
      <c r="F183" s="30">
        <v>11.6</v>
      </c>
      <c r="G183" s="19">
        <v>11.9</v>
      </c>
      <c r="H183" s="19">
        <v>12.865</v>
      </c>
      <c r="I183" s="32"/>
      <c r="J183" s="19">
        <v>26.9240000000003</v>
      </c>
      <c r="K183" s="19">
        <v>40.7272727272727</v>
      </c>
      <c r="L183" s="19">
        <v>24.475</v>
      </c>
      <c r="M183" s="43"/>
      <c r="N183" s="19"/>
      <c r="O183" s="19"/>
      <c r="P183" s="19"/>
    </row>
    <row r="184" ht="16.6" customHeight="1">
      <c r="A184" s="29">
        <v>44317</v>
      </c>
      <c r="B184" s="30">
        <v>19.7</v>
      </c>
      <c r="C184" s="19">
        <v>20.7</v>
      </c>
      <c r="D184" s="19">
        <v>21.385</v>
      </c>
      <c r="E184" s="31"/>
      <c r="F184" s="30">
        <v>7.2</v>
      </c>
      <c r="G184" s="19">
        <v>7.8</v>
      </c>
      <c r="H184" s="19">
        <v>8.01</v>
      </c>
      <c r="I184" s="32"/>
      <c r="J184" s="19">
        <v>29.2100000000004</v>
      </c>
      <c r="K184" s="19">
        <v>31.4818181818182</v>
      </c>
      <c r="L184" s="19">
        <v>26.395</v>
      </c>
      <c r="M184" s="43"/>
      <c r="N184" s="19"/>
      <c r="O184" s="19"/>
      <c r="P184" s="19"/>
    </row>
    <row r="185" ht="16.6" customHeight="1">
      <c r="A185" s="29">
        <v>44348</v>
      </c>
      <c r="B185" s="30">
        <v>16.1</v>
      </c>
      <c r="C185" s="19">
        <v>17.1</v>
      </c>
      <c r="D185" s="19">
        <v>17.47</v>
      </c>
      <c r="E185" s="31"/>
      <c r="F185" s="30">
        <v>4.6</v>
      </c>
      <c r="G185" s="19">
        <v>5</v>
      </c>
      <c r="H185" s="19">
        <v>5.795</v>
      </c>
      <c r="I185" s="32"/>
      <c r="J185" s="19">
        <v>49.2760000000006</v>
      </c>
      <c r="K185" s="19">
        <v>49.4545454545455</v>
      </c>
      <c r="L185" s="19">
        <v>44.65</v>
      </c>
      <c r="M185" s="43"/>
      <c r="N185" s="19"/>
      <c r="O185" s="19"/>
      <c r="P185" s="19"/>
    </row>
    <row r="186" ht="16.6" customHeight="1">
      <c r="A186" s="29">
        <v>44378</v>
      </c>
      <c r="B186" s="30">
        <v>15.8</v>
      </c>
      <c r="C186" s="19">
        <v>16.5</v>
      </c>
      <c r="D186" s="19">
        <v>17.12</v>
      </c>
      <c r="E186" s="31"/>
      <c r="F186" s="30">
        <v>3.3</v>
      </c>
      <c r="G186" s="19">
        <v>3.8</v>
      </c>
      <c r="H186" s="19">
        <v>4.195</v>
      </c>
      <c r="I186" s="32"/>
      <c r="J186" s="19">
        <v>30.2260000000004</v>
      </c>
      <c r="K186" s="19">
        <v>29.8181818181818</v>
      </c>
      <c r="L186" s="19">
        <v>21.735</v>
      </c>
      <c r="M186" s="43"/>
      <c r="N186" s="19"/>
      <c r="O186" s="19"/>
      <c r="P186" s="19"/>
    </row>
    <row r="187" ht="16.6" customHeight="1">
      <c r="A187" s="29">
        <v>44409</v>
      </c>
      <c r="B187" s="30">
        <v>17.7</v>
      </c>
      <c r="C187" s="19">
        <v>18.5</v>
      </c>
      <c r="D187" s="19">
        <v>19.25</v>
      </c>
      <c r="E187" s="31"/>
      <c r="F187" s="30">
        <v>3.9</v>
      </c>
      <c r="G187" s="19">
        <v>4.7</v>
      </c>
      <c r="H187" s="19">
        <v>4.815</v>
      </c>
      <c r="I187" s="32"/>
      <c r="J187" s="19">
        <v>22.0980000000003</v>
      </c>
      <c r="K187" s="19">
        <v>16.4181818181818</v>
      </c>
      <c r="L187" s="19">
        <v>24.005</v>
      </c>
      <c r="M187" s="43"/>
      <c r="N187" s="19"/>
      <c r="O187" s="19"/>
      <c r="P187" s="19"/>
    </row>
    <row r="188" ht="16.6" customHeight="1">
      <c r="A188" s="29">
        <v>44440</v>
      </c>
      <c r="B188" s="30">
        <v>22.4</v>
      </c>
      <c r="C188" s="19">
        <v>22.7</v>
      </c>
      <c r="D188" s="19">
        <v>23.825</v>
      </c>
      <c r="E188" s="31"/>
      <c r="F188" s="30">
        <v>6.7</v>
      </c>
      <c r="G188" s="19">
        <v>7.8</v>
      </c>
      <c r="H188" s="19">
        <v>8.19</v>
      </c>
      <c r="I188" s="32"/>
      <c r="J188" s="19">
        <v>22.8600000000003</v>
      </c>
      <c r="K188" s="19">
        <v>20.4545454545455</v>
      </c>
      <c r="L188" s="19">
        <v>26.285</v>
      </c>
      <c r="M188" s="43"/>
      <c r="N188" s="19"/>
      <c r="O188" s="19"/>
      <c r="P188" s="19"/>
    </row>
    <row r="189" ht="16.6" customHeight="1">
      <c r="A189" s="29">
        <v>44470</v>
      </c>
      <c r="B189" s="30">
        <v>26.6</v>
      </c>
      <c r="C189" s="19">
        <v>26.7</v>
      </c>
      <c r="D189" s="19">
        <v>27.99</v>
      </c>
      <c r="E189" s="31"/>
      <c r="F189" s="30">
        <v>10.8</v>
      </c>
      <c r="G189" s="19">
        <v>11.5</v>
      </c>
      <c r="H189" s="19">
        <v>12.27</v>
      </c>
      <c r="I189" s="32"/>
      <c r="J189" s="19">
        <v>27.6860000000003</v>
      </c>
      <c r="K189" s="19">
        <v>20.4545454545455</v>
      </c>
      <c r="L189" s="19">
        <v>30.97</v>
      </c>
      <c r="M189" s="43"/>
      <c r="N189" s="19"/>
      <c r="O189" s="19"/>
      <c r="P189" s="19"/>
    </row>
    <row r="190" ht="16.6" customHeight="1">
      <c r="A190" s="29">
        <v>44501</v>
      </c>
      <c r="B190" s="30">
        <v>29.7</v>
      </c>
      <c r="C190" s="19">
        <v>30.1</v>
      </c>
      <c r="D190" s="19">
        <v>31.0105263157895</v>
      </c>
      <c r="E190" s="31"/>
      <c r="F190" s="30">
        <v>14.7</v>
      </c>
      <c r="G190" s="19">
        <v>15.1</v>
      </c>
      <c r="H190" s="19">
        <v>16.3631578947368</v>
      </c>
      <c r="I190" s="32"/>
      <c r="J190" s="19">
        <v>34.7980000000004</v>
      </c>
      <c r="K190" s="19">
        <v>38.6272727272727</v>
      </c>
      <c r="L190" s="19">
        <v>45.5684210526316</v>
      </c>
      <c r="M190" s="43"/>
      <c r="N190" s="19"/>
      <c r="O190" s="19">
        <f>AVERAGE(B192,F192)</f>
        <v>18.1708333333334</v>
      </c>
      <c r="P190" t="s" s="34">
        <v>16</v>
      </c>
    </row>
    <row r="191" ht="16.6" customHeight="1">
      <c r="A191" s="29">
        <v>44531</v>
      </c>
      <c r="B191" s="30">
        <v>31.8</v>
      </c>
      <c r="C191" s="19">
        <v>33.1</v>
      </c>
      <c r="D191" s="19">
        <v>33.6894736842105</v>
      </c>
      <c r="E191" s="31"/>
      <c r="F191" s="30">
        <v>17.6</v>
      </c>
      <c r="G191" s="19">
        <v>17.9</v>
      </c>
      <c r="H191" s="19">
        <v>18.7315789473684</v>
      </c>
      <c r="I191" s="32"/>
      <c r="J191" s="19">
        <v>58.4200000000007</v>
      </c>
      <c r="K191" s="19">
        <v>61.1545454545455</v>
      </c>
      <c r="L191" s="19">
        <v>47.7210526315789</v>
      </c>
      <c r="M191" s="43"/>
      <c r="N191" s="49"/>
      <c r="O191" s="19">
        <f>AVERAGE(D192,H192)</f>
        <v>19.5476973684211</v>
      </c>
      <c r="P191" t="s" s="34">
        <v>17</v>
      </c>
    </row>
    <row r="192" ht="16.6" customHeight="1">
      <c r="A192" t="s" s="35">
        <v>18</v>
      </c>
      <c r="B192" s="36">
        <f>AVERAGE(B180:B191)</f>
        <v>25.1666666666667</v>
      </c>
      <c r="C192" s="36">
        <f>AVERAGE(C180:C191)</f>
        <v>25.7916666666667</v>
      </c>
      <c r="D192" s="36">
        <f>AVERAGE(D180:D191)</f>
        <v>26.6075</v>
      </c>
      <c r="E192" s="37"/>
      <c r="F192" s="36">
        <f>AVERAGE(F180:F191)</f>
        <v>11.175</v>
      </c>
      <c r="G192" s="36">
        <f>AVERAGE(G180:G191)</f>
        <v>11.7416666666667</v>
      </c>
      <c r="H192" s="36">
        <f>AVERAGE(H180:H191)</f>
        <v>12.4878947368421</v>
      </c>
      <c r="I192" s="38"/>
      <c r="J192" s="36">
        <f>AVERAGE(J180:J191)</f>
        <v>32.3426666666671</v>
      </c>
      <c r="K192" s="36">
        <f>AVERAGE(K180:K191)</f>
        <v>34.3128787878788</v>
      </c>
      <c r="L192" s="36">
        <f>AVERAGE(L180:L191)</f>
        <v>35.6695394736842</v>
      </c>
      <c r="M192" s="50"/>
      <c r="N192" s="19"/>
      <c r="O192" s="19">
        <f>O191-O190</f>
        <v>1.3768640350877</v>
      </c>
      <c r="P192" t="s" s="39">
        <v>19</v>
      </c>
    </row>
    <row r="193" ht="16.6" customHeight="1">
      <c r="A193" s="44"/>
      <c r="B193" s="41"/>
      <c r="C193" s="41"/>
      <c r="D193" t="s" s="40">
        <v>55</v>
      </c>
      <c r="E193" s="42"/>
      <c r="F193" s="41"/>
      <c r="G193" s="41"/>
      <c r="H193" t="s" s="40">
        <v>21</v>
      </c>
      <c r="I193" s="32"/>
      <c r="J193" s="19"/>
      <c r="K193" s="19"/>
      <c r="L193" s="19"/>
      <c r="M193" s="43"/>
      <c r="N193" s="19"/>
      <c r="O193" s="19"/>
      <c r="P193" s="19"/>
    </row>
    <row r="194" ht="16.6" customHeight="1">
      <c r="A194" s="44"/>
      <c r="B194" s="41"/>
      <c r="C194" s="41"/>
      <c r="D194" s="41"/>
      <c r="E194" s="42"/>
      <c r="F194" s="41"/>
      <c r="G194" s="41"/>
      <c r="H194" s="41"/>
      <c r="I194" s="32"/>
      <c r="J194" s="19"/>
      <c r="K194" s="19"/>
      <c r="L194" s="19"/>
      <c r="M194" s="43"/>
      <c r="N194" s="19"/>
      <c r="O194" s="19"/>
      <c r="P194" s="19"/>
    </row>
    <row r="195" ht="46.65" customHeight="1">
      <c r="A195" t="s" s="20">
        <v>115</v>
      </c>
      <c r="B195" t="s" s="21">
        <v>116</v>
      </c>
      <c r="C195" t="s" s="22">
        <v>117</v>
      </c>
      <c r="D195" t="s" s="22">
        <v>118</v>
      </c>
      <c r="E195" s="23"/>
      <c r="F195" t="s" s="21">
        <v>119</v>
      </c>
      <c r="G195" t="s" s="24">
        <v>117</v>
      </c>
      <c r="H195" t="s" s="24">
        <v>118</v>
      </c>
      <c r="I195" s="32"/>
      <c r="J195" t="s" s="21">
        <v>120</v>
      </c>
      <c r="K195" t="s" s="26">
        <v>121</v>
      </c>
      <c r="L195" t="s" s="26">
        <v>114</v>
      </c>
      <c r="M195" t="s" s="45">
        <v>122</v>
      </c>
      <c r="N195" s="7"/>
      <c r="O195" s="19"/>
      <c r="P195" s="19"/>
    </row>
    <row r="196" ht="16.6" customHeight="1">
      <c r="A196" s="29">
        <v>44197</v>
      </c>
      <c r="B196" s="30">
        <v>33.9</v>
      </c>
      <c r="C196" s="19">
        <v>33.6</v>
      </c>
      <c r="D196" s="19">
        <v>35.0545454545455</v>
      </c>
      <c r="E196" s="31"/>
      <c r="F196" s="30">
        <v>18.7</v>
      </c>
      <c r="G196" s="19">
        <v>18.7</v>
      </c>
      <c r="H196" s="19">
        <v>19.9636363636364</v>
      </c>
      <c r="I196" s="32"/>
      <c r="J196" s="33">
        <v>38.6080000000005</v>
      </c>
      <c r="K196" s="33">
        <v>39.2777777777778</v>
      </c>
      <c r="L196" s="33">
        <v>40.7090909090909</v>
      </c>
      <c r="M196" s="7"/>
      <c r="N196" s="7"/>
      <c r="O196" s="19"/>
      <c r="P196" s="19"/>
    </row>
    <row r="197" ht="16.6" customHeight="1">
      <c r="A197" s="29">
        <v>44228</v>
      </c>
      <c r="B197" s="30">
        <v>33.8</v>
      </c>
      <c r="C197" s="19">
        <v>32.3</v>
      </c>
      <c r="D197" s="19">
        <v>33.1363636363636</v>
      </c>
      <c r="E197" s="31"/>
      <c r="F197" s="30">
        <v>19.1</v>
      </c>
      <c r="G197" s="19">
        <v>18.4</v>
      </c>
      <c r="H197" s="19">
        <v>19.2136363636364</v>
      </c>
      <c r="I197" s="32"/>
      <c r="J197" s="33">
        <v>30.7340000000004</v>
      </c>
      <c r="K197" s="33">
        <v>31.6666666666667</v>
      </c>
      <c r="L197" s="33">
        <v>52.8045454545455</v>
      </c>
      <c r="M197" s="7"/>
      <c r="N197" s="7"/>
      <c r="O197" s="19"/>
      <c r="P197" s="19"/>
    </row>
    <row r="198" ht="16.6" customHeight="1">
      <c r="A198" s="29">
        <v>44256</v>
      </c>
      <c r="B198" s="30">
        <v>30.3</v>
      </c>
      <c r="C198" s="19">
        <v>29.4</v>
      </c>
      <c r="D198" s="19">
        <v>29.847619047619</v>
      </c>
      <c r="E198" s="31"/>
      <c r="F198" s="30">
        <v>15.9</v>
      </c>
      <c r="G198" s="19">
        <v>15.8</v>
      </c>
      <c r="H198" s="19">
        <v>16.2380952380952</v>
      </c>
      <c r="I198" s="32"/>
      <c r="J198" s="33">
        <v>39.6240000000005</v>
      </c>
      <c r="K198" s="33">
        <v>37.7277777777778</v>
      </c>
      <c r="L198" s="33">
        <v>55.5</v>
      </c>
      <c r="M198" s="7"/>
      <c r="N198" s="7"/>
      <c r="O198" s="19"/>
      <c r="P198" s="19"/>
    </row>
    <row r="199" ht="16.6" customHeight="1">
      <c r="A199" s="29">
        <v>44287</v>
      </c>
      <c r="B199" s="30">
        <v>24.8</v>
      </c>
      <c r="C199" s="19">
        <v>24.6</v>
      </c>
      <c r="D199" s="19">
        <v>25.7318181818182</v>
      </c>
      <c r="E199" s="31"/>
      <c r="F199" s="30">
        <v>11.7</v>
      </c>
      <c r="G199" s="19">
        <v>11.3</v>
      </c>
      <c r="H199" s="19">
        <v>11.9545454545455</v>
      </c>
      <c r="I199" s="32"/>
      <c r="J199" s="33">
        <v>43.1800000000005</v>
      </c>
      <c r="K199" s="33">
        <v>43.8444444444444</v>
      </c>
      <c r="L199" s="33">
        <v>32.8954545454545</v>
      </c>
      <c r="M199" s="7"/>
      <c r="N199" s="7"/>
      <c r="O199" s="19"/>
      <c r="P199" s="19"/>
    </row>
    <row r="200" ht="16.6" customHeight="1">
      <c r="A200" s="29">
        <v>44317</v>
      </c>
      <c r="B200" s="30">
        <v>19.4</v>
      </c>
      <c r="C200" s="19">
        <v>19.9</v>
      </c>
      <c r="D200" s="19">
        <v>20.6333333333333</v>
      </c>
      <c r="E200" s="31"/>
      <c r="F200" s="30">
        <v>7.6</v>
      </c>
      <c r="G200" s="19">
        <v>7.2</v>
      </c>
      <c r="H200" s="19">
        <v>7.03809523809524</v>
      </c>
      <c r="I200" s="32"/>
      <c r="J200" s="33">
        <v>29.9720000000004</v>
      </c>
      <c r="K200" s="33">
        <v>38.15</v>
      </c>
      <c r="L200" s="33">
        <v>26.0181818181818</v>
      </c>
      <c r="M200" s="7"/>
      <c r="N200" s="7"/>
      <c r="O200" s="19"/>
      <c r="P200" s="19"/>
    </row>
    <row r="201" ht="16.6" customHeight="1">
      <c r="A201" s="29">
        <v>44348</v>
      </c>
      <c r="B201" s="30">
        <v>15.8</v>
      </c>
      <c r="C201" s="19">
        <v>16.2</v>
      </c>
      <c r="D201" s="19">
        <v>16.9045454545455</v>
      </c>
      <c r="E201" s="31"/>
      <c r="F201" s="30">
        <v>5.2</v>
      </c>
      <c r="G201" s="19">
        <v>4.5</v>
      </c>
      <c r="H201" s="19">
        <v>5.28181818181818</v>
      </c>
      <c r="I201" s="32"/>
      <c r="J201" s="33">
        <v>47.7520000000006</v>
      </c>
      <c r="K201" s="33">
        <v>62.1833333333333</v>
      </c>
      <c r="L201" s="33">
        <v>45.3285714285714</v>
      </c>
      <c r="M201" s="7"/>
      <c r="N201" s="7"/>
      <c r="O201" s="19"/>
      <c r="P201" s="19"/>
    </row>
    <row r="202" ht="16.6" customHeight="1">
      <c r="A202" s="29">
        <v>44378</v>
      </c>
      <c r="B202" s="30">
        <v>15.3</v>
      </c>
      <c r="C202" s="19">
        <v>15.5</v>
      </c>
      <c r="D202" s="19">
        <v>16.2285714285714</v>
      </c>
      <c r="E202" s="31"/>
      <c r="F202" s="30">
        <v>3.7</v>
      </c>
      <c r="G202" s="19">
        <v>3.2</v>
      </c>
      <c r="H202" s="19">
        <v>3.74285714285714</v>
      </c>
      <c r="I202" s="32"/>
      <c r="J202" s="33">
        <v>38.3540000000005</v>
      </c>
      <c r="K202" s="33">
        <v>38.4722222222222</v>
      </c>
      <c r="L202" s="33">
        <v>29.05</v>
      </c>
      <c r="M202" s="7"/>
      <c r="N202" s="7"/>
      <c r="O202" s="19"/>
      <c r="P202" s="19"/>
    </row>
    <row r="203" ht="16.6" customHeight="1">
      <c r="A203" s="29">
        <v>44409</v>
      </c>
      <c r="B203" s="30">
        <v>17.1</v>
      </c>
      <c r="C203" s="19">
        <v>17.4</v>
      </c>
      <c r="D203" s="19">
        <v>18.152380952381</v>
      </c>
      <c r="E203" s="31"/>
      <c r="F203" s="30">
        <v>4.5</v>
      </c>
      <c r="G203" s="19">
        <v>4</v>
      </c>
      <c r="H203" s="19">
        <v>4</v>
      </c>
      <c r="I203" s="32"/>
      <c r="J203" s="33">
        <v>36.0680000000004</v>
      </c>
      <c r="K203" s="33">
        <v>28.8888888888889</v>
      </c>
      <c r="L203" s="33">
        <v>25.2904761904762</v>
      </c>
      <c r="M203" s="7"/>
      <c r="N203" s="7"/>
      <c r="O203" s="19"/>
      <c r="P203" s="19"/>
    </row>
    <row r="204" ht="16.6" customHeight="1">
      <c r="A204" s="29">
        <v>44440</v>
      </c>
      <c r="B204" s="30">
        <v>21.8</v>
      </c>
      <c r="C204" s="19">
        <v>21.2</v>
      </c>
      <c r="D204" s="19">
        <v>22.7047619047619</v>
      </c>
      <c r="E204" s="31"/>
      <c r="F204" s="30">
        <v>7.3</v>
      </c>
      <c r="G204" s="19">
        <v>6.5</v>
      </c>
      <c r="H204" s="19">
        <v>7.14285714285714</v>
      </c>
      <c r="I204" s="32"/>
      <c r="J204" s="33">
        <v>31.7500000000004</v>
      </c>
      <c r="K204" s="33">
        <v>29.2333333333333</v>
      </c>
      <c r="L204" s="33">
        <v>30.1285714285714</v>
      </c>
      <c r="M204" s="7"/>
      <c r="N204" s="7"/>
      <c r="O204" s="19"/>
      <c r="P204" s="19"/>
    </row>
    <row r="205" ht="16.6" customHeight="1">
      <c r="A205" s="29">
        <v>44470</v>
      </c>
      <c r="B205" s="30">
        <v>26.2</v>
      </c>
      <c r="C205" s="19">
        <v>25.5</v>
      </c>
      <c r="D205" s="19">
        <v>26.8285714285714</v>
      </c>
      <c r="E205" s="31"/>
      <c r="F205" s="30">
        <v>10.9</v>
      </c>
      <c r="G205" s="19">
        <v>10.4</v>
      </c>
      <c r="H205" s="19">
        <v>11.0714285714286</v>
      </c>
      <c r="I205" s="32"/>
      <c r="J205" s="33">
        <v>31.7500000000004</v>
      </c>
      <c r="K205" s="33">
        <v>28.8833333333333</v>
      </c>
      <c r="L205" s="33">
        <v>40.3095238095238</v>
      </c>
      <c r="M205" s="7"/>
      <c r="N205" s="7"/>
      <c r="O205" s="19"/>
      <c r="P205" s="19"/>
    </row>
    <row r="206" ht="16.6" customHeight="1">
      <c r="A206" s="29">
        <v>44501</v>
      </c>
      <c r="B206" s="30">
        <v>30.1</v>
      </c>
      <c r="C206" s="19">
        <v>29</v>
      </c>
      <c r="D206" s="19">
        <v>30.45</v>
      </c>
      <c r="E206" s="31"/>
      <c r="F206" s="30">
        <v>14.6</v>
      </c>
      <c r="G206" s="19">
        <v>13.8</v>
      </c>
      <c r="H206" s="19">
        <v>15.02</v>
      </c>
      <c r="I206" s="32"/>
      <c r="J206" s="33">
        <v>38.6080000000005</v>
      </c>
      <c r="K206" s="33">
        <v>45.65</v>
      </c>
      <c r="L206" s="33">
        <v>45.515</v>
      </c>
      <c r="M206" s="7"/>
      <c r="N206" s="7"/>
      <c r="O206" s="19">
        <f>AVERAGE(B208,F208)</f>
        <v>18.2333333333334</v>
      </c>
      <c r="P206" t="s" s="34">
        <v>16</v>
      </c>
    </row>
    <row r="207" ht="16.6" customHeight="1">
      <c r="A207" s="29">
        <v>44531</v>
      </c>
      <c r="B207" s="30">
        <v>32.4</v>
      </c>
      <c r="C207" s="19">
        <v>32</v>
      </c>
      <c r="D207" s="19">
        <v>32.8380952380952</v>
      </c>
      <c r="E207" s="31"/>
      <c r="F207" s="30">
        <v>17.5</v>
      </c>
      <c r="G207" s="19">
        <v>16.7</v>
      </c>
      <c r="H207" s="19">
        <v>17.4904761904762</v>
      </c>
      <c r="I207" s="32"/>
      <c r="J207" s="33">
        <v>44.4500000000005</v>
      </c>
      <c r="K207" s="33">
        <v>57.7722222222222</v>
      </c>
      <c r="L207" s="33">
        <v>54.6809523809524</v>
      </c>
      <c r="M207" s="7"/>
      <c r="N207" s="7"/>
      <c r="O207" s="19">
        <f>AVERAGE(D208,H208)</f>
        <v>18.6111688311689</v>
      </c>
      <c r="P207" t="s" s="34">
        <v>17</v>
      </c>
    </row>
    <row r="208" ht="16.6" customHeight="1">
      <c r="A208" t="s" s="35">
        <v>18</v>
      </c>
      <c r="B208" s="36">
        <f>AVERAGE(B196:B207)</f>
        <v>25.075</v>
      </c>
      <c r="C208" s="36">
        <f>AVERAGE(C196:C207)</f>
        <v>24.7166666666667</v>
      </c>
      <c r="D208" s="36">
        <f>AVERAGE(D196:D207)</f>
        <v>25.7092171717172</v>
      </c>
      <c r="E208" s="37"/>
      <c r="F208" s="36">
        <f>AVERAGE(F196:F207)</f>
        <v>11.3916666666667</v>
      </c>
      <c r="G208" s="36">
        <f>AVERAGE(G196:G207)</f>
        <v>10.875</v>
      </c>
      <c r="H208" s="36">
        <f>AVERAGE(H196:H207)</f>
        <v>11.5131204906205</v>
      </c>
      <c r="I208" s="38"/>
      <c r="J208" s="36">
        <f>AVERAGE(J196:J207)</f>
        <v>37.5708333333338</v>
      </c>
      <c r="K208" s="36">
        <f>AVERAGE(K196:K207)</f>
        <v>40.1458333333333</v>
      </c>
      <c r="L208" s="36">
        <f>AVERAGE(L196:L207)</f>
        <v>39.8525306637807</v>
      </c>
      <c r="M208" s="7"/>
      <c r="N208" s="7"/>
      <c r="O208" s="19">
        <f>O207-O206</f>
        <v>0.3778354978355</v>
      </c>
      <c r="P208" t="s" s="39">
        <v>19</v>
      </c>
    </row>
    <row r="209" ht="16.6" customHeight="1">
      <c r="A209" s="44"/>
      <c r="B209" s="41"/>
      <c r="C209" s="41"/>
      <c r="D209" s="41"/>
      <c r="E209" s="42"/>
      <c r="F209" s="41"/>
      <c r="G209" s="41"/>
      <c r="H209" t="s" s="40">
        <v>21</v>
      </c>
      <c r="I209" s="32"/>
      <c r="J209" s="19"/>
      <c r="K209" s="19"/>
      <c r="L209" s="19"/>
      <c r="M209" s="43"/>
      <c r="N209" s="19"/>
      <c r="O209" s="19"/>
      <c r="P209" s="19"/>
    </row>
    <row r="210" ht="16.6" customHeight="1">
      <c r="A210" s="44"/>
      <c r="B210" s="41"/>
      <c r="C210" s="41"/>
      <c r="D210" s="41"/>
      <c r="E210" s="42"/>
      <c r="F210" s="41"/>
      <c r="G210" s="41"/>
      <c r="H210" s="41"/>
      <c r="I210" s="32"/>
      <c r="J210" s="19"/>
      <c r="K210" s="19"/>
      <c r="L210" s="19"/>
      <c r="M210" s="43"/>
      <c r="N210" s="19"/>
      <c r="O210" s="19"/>
      <c r="P210" s="19"/>
    </row>
    <row r="211" ht="46.65" customHeight="1">
      <c r="A211" t="s" s="20">
        <v>123</v>
      </c>
      <c r="B211" t="s" s="21">
        <v>124</v>
      </c>
      <c r="C211" t="s" s="22">
        <v>125</v>
      </c>
      <c r="D211" t="s" s="22">
        <v>126</v>
      </c>
      <c r="E211" s="23"/>
      <c r="F211" t="s" s="21">
        <v>127</v>
      </c>
      <c r="G211" t="s" s="24">
        <v>125</v>
      </c>
      <c r="H211" t="s" s="24">
        <v>126</v>
      </c>
      <c r="I211" s="32"/>
      <c r="J211" t="s" s="21">
        <v>128</v>
      </c>
      <c r="K211" t="s" s="26">
        <v>129</v>
      </c>
      <c r="L211" t="s" s="26">
        <v>130</v>
      </c>
      <c r="M211" t="s" s="45">
        <v>131</v>
      </c>
      <c r="N211" s="7"/>
      <c r="O211" s="19"/>
      <c r="P211" s="19"/>
    </row>
    <row r="212" ht="16.6" customHeight="1">
      <c r="A212" s="29">
        <v>44197</v>
      </c>
      <c r="B212" s="30">
        <v>35.1</v>
      </c>
      <c r="C212" s="19">
        <v>35.6</v>
      </c>
      <c r="D212" s="19">
        <v>36.45</v>
      </c>
      <c r="E212" s="31"/>
      <c r="F212" s="30">
        <v>19.9</v>
      </c>
      <c r="G212" s="19">
        <v>20.7</v>
      </c>
      <c r="H212" s="19">
        <v>21.9090909090909</v>
      </c>
      <c r="I212" s="32"/>
      <c r="J212" s="33">
        <v>60.7060000000007</v>
      </c>
      <c r="K212" s="33">
        <v>49.1769230769231</v>
      </c>
      <c r="L212" s="33">
        <v>61.9363636363636</v>
      </c>
      <c r="M212" s="7"/>
      <c r="N212" s="7"/>
      <c r="O212" s="19"/>
      <c r="P212" s="19"/>
    </row>
    <row r="213" ht="16.6" customHeight="1">
      <c r="A213" s="29">
        <v>44228</v>
      </c>
      <c r="B213" s="30">
        <v>33.4</v>
      </c>
      <c r="C213" s="19">
        <v>34.2</v>
      </c>
      <c r="D213" s="19">
        <v>35.0090909090909</v>
      </c>
      <c r="E213" s="31"/>
      <c r="F213" s="30">
        <v>19.3</v>
      </c>
      <c r="G213" s="19">
        <v>20.3</v>
      </c>
      <c r="H213" s="19">
        <v>20.8681818181818</v>
      </c>
      <c r="I213" s="32"/>
      <c r="J213" s="33">
        <v>65.2780000000008</v>
      </c>
      <c r="K213" s="33">
        <v>48.8230769230769</v>
      </c>
      <c r="L213" s="33">
        <v>60.1227272727273</v>
      </c>
      <c r="M213" s="7"/>
      <c r="N213" s="7"/>
      <c r="O213" s="19"/>
      <c r="P213" s="19"/>
    </row>
    <row r="214" ht="16.6" customHeight="1">
      <c r="A214" s="29">
        <v>44256</v>
      </c>
      <c r="B214" s="30">
        <v>31.3</v>
      </c>
      <c r="C214" s="19">
        <v>31.9</v>
      </c>
      <c r="D214" s="19">
        <v>32.6681818181818</v>
      </c>
      <c r="E214" s="31"/>
      <c r="F214" s="30">
        <v>16.6</v>
      </c>
      <c r="G214" s="19">
        <v>17.7</v>
      </c>
      <c r="H214" s="19">
        <v>18.2772727272727</v>
      </c>
      <c r="I214" s="32"/>
      <c r="J214" s="33">
        <v>54.8640000000007</v>
      </c>
      <c r="K214" s="33">
        <v>57.7153846153846</v>
      </c>
      <c r="L214" s="33">
        <v>58.4772727272727</v>
      </c>
      <c r="M214" s="7"/>
      <c r="N214" s="7"/>
      <c r="O214" s="19"/>
      <c r="P214" s="19"/>
    </row>
    <row r="215" ht="16.6" customHeight="1">
      <c r="A215" s="29">
        <v>44287</v>
      </c>
      <c r="B215" s="30">
        <v>26.9</v>
      </c>
      <c r="C215" s="19">
        <v>27.8</v>
      </c>
      <c r="D215" s="19">
        <v>29.0863636363636</v>
      </c>
      <c r="E215" s="31"/>
      <c r="F215" s="30">
        <v>12.3</v>
      </c>
      <c r="G215" s="19">
        <v>12.9</v>
      </c>
      <c r="H215" s="19">
        <v>13.4363636363636</v>
      </c>
      <c r="I215" s="32"/>
      <c r="J215" s="33">
        <v>34.0360000000004</v>
      </c>
      <c r="K215" s="33">
        <v>40.8846153846154</v>
      </c>
      <c r="L215" s="33">
        <v>18.2045454545455</v>
      </c>
      <c r="M215" s="7"/>
      <c r="N215" s="7"/>
      <c r="O215" s="19"/>
      <c r="P215" s="19"/>
    </row>
    <row r="216" ht="16.6" customHeight="1">
      <c r="A216" s="29">
        <v>44317</v>
      </c>
      <c r="B216" s="30">
        <v>22.4</v>
      </c>
      <c r="C216" s="19">
        <v>23.2</v>
      </c>
      <c r="D216" s="19">
        <v>24.2045454545455</v>
      </c>
      <c r="E216" s="31"/>
      <c r="F216" s="30">
        <v>8.5</v>
      </c>
      <c r="G216" s="19">
        <v>8.699999999999999</v>
      </c>
      <c r="H216" s="19">
        <v>8.381818181818179</v>
      </c>
      <c r="I216" s="32"/>
      <c r="J216" s="33">
        <v>35.3060000000004</v>
      </c>
      <c r="K216" s="33">
        <v>34.8076923076923</v>
      </c>
      <c r="L216" s="33">
        <v>22.8818181818182</v>
      </c>
      <c r="M216" s="7"/>
      <c r="N216" s="7"/>
      <c r="O216" s="19"/>
      <c r="P216" s="19"/>
    </row>
    <row r="217" ht="16.6" customHeight="1">
      <c r="A217" s="29">
        <v>44348</v>
      </c>
      <c r="B217" s="30">
        <v>18.7</v>
      </c>
      <c r="C217" s="19">
        <v>19.5</v>
      </c>
      <c r="D217" s="19">
        <v>20.4454545454545</v>
      </c>
      <c r="E217" s="31"/>
      <c r="F217" s="30">
        <v>6.3</v>
      </c>
      <c r="G217" s="19">
        <v>5.8</v>
      </c>
      <c r="H217" s="19">
        <v>6.24545454545455</v>
      </c>
      <c r="I217" s="32"/>
      <c r="J217" s="33">
        <v>44.1960000000005</v>
      </c>
      <c r="K217" s="33">
        <v>57.4076923076923</v>
      </c>
      <c r="L217" s="33">
        <v>31.3409090909091</v>
      </c>
      <c r="M217" s="7"/>
      <c r="N217" s="7"/>
      <c r="O217" s="19"/>
      <c r="P217" s="19"/>
    </row>
    <row r="218" ht="16.6" customHeight="1">
      <c r="A218" s="29">
        <v>44378</v>
      </c>
      <c r="B218" s="30">
        <v>18.3</v>
      </c>
      <c r="C218" s="19">
        <v>19</v>
      </c>
      <c r="D218" s="19">
        <v>20.245</v>
      </c>
      <c r="E218" s="31"/>
      <c r="F218" s="30">
        <v>5</v>
      </c>
      <c r="G218" s="19">
        <v>4.7</v>
      </c>
      <c r="H218" s="19">
        <v>4.94</v>
      </c>
      <c r="I218" s="32"/>
      <c r="J218" s="33">
        <v>28.7020000000004</v>
      </c>
      <c r="K218" s="33">
        <v>40.1769230769231</v>
      </c>
      <c r="L218" s="33">
        <v>23.7</v>
      </c>
      <c r="M218" s="7"/>
      <c r="N218" s="7"/>
      <c r="O218" s="19"/>
      <c r="P218" s="19"/>
    </row>
    <row r="219" ht="16.6" customHeight="1">
      <c r="A219" s="29">
        <v>44409</v>
      </c>
      <c r="B219" s="30">
        <v>20.7</v>
      </c>
      <c r="C219" s="19">
        <v>21.2</v>
      </c>
      <c r="D219" s="19">
        <v>22.445</v>
      </c>
      <c r="E219" s="31"/>
      <c r="F219" s="30">
        <v>5.7</v>
      </c>
      <c r="G219" s="19">
        <v>5.9</v>
      </c>
      <c r="H219" s="19">
        <v>5.735</v>
      </c>
      <c r="I219" s="32"/>
      <c r="J219" s="33">
        <v>26.6700000000003</v>
      </c>
      <c r="K219" s="33">
        <v>22.3923076923077</v>
      </c>
      <c r="L219" s="33">
        <v>18.8238095238095</v>
      </c>
      <c r="M219" s="7"/>
      <c r="N219" s="7"/>
      <c r="O219" s="19"/>
      <c r="P219" s="19"/>
    </row>
    <row r="220" ht="16.6" customHeight="1">
      <c r="A220" s="29">
        <v>44440</v>
      </c>
      <c r="B220" s="30">
        <v>25.1</v>
      </c>
      <c r="C220" s="19">
        <v>25.2</v>
      </c>
      <c r="D220" s="19">
        <v>26.92</v>
      </c>
      <c r="E220" s="31"/>
      <c r="F220" s="30">
        <v>9.199999999999999</v>
      </c>
      <c r="G220" s="19">
        <v>9.4</v>
      </c>
      <c r="H220" s="19">
        <v>9.805</v>
      </c>
      <c r="I220" s="32"/>
      <c r="J220" s="33">
        <v>28.4480000000003</v>
      </c>
      <c r="K220" s="33">
        <v>25.3384615384615</v>
      </c>
      <c r="L220" s="33">
        <v>26.847619047619</v>
      </c>
      <c r="M220" s="7"/>
      <c r="N220" s="7"/>
      <c r="O220" s="19"/>
      <c r="P220" s="19"/>
    </row>
    <row r="221" ht="16.6" customHeight="1">
      <c r="A221" s="29">
        <v>44470</v>
      </c>
      <c r="B221" s="30">
        <v>28.7</v>
      </c>
      <c r="C221" s="19">
        <v>29.2</v>
      </c>
      <c r="D221" s="19">
        <v>30.5571428571429</v>
      </c>
      <c r="E221" s="31"/>
      <c r="F221" s="30">
        <v>13.4</v>
      </c>
      <c r="G221" s="19">
        <v>13.5</v>
      </c>
      <c r="H221" s="19">
        <v>13.947619047619</v>
      </c>
      <c r="I221" s="32"/>
      <c r="J221" s="33">
        <v>34.2900000000004</v>
      </c>
      <c r="K221" s="33">
        <v>32.0153846153846</v>
      </c>
      <c r="L221" s="33">
        <v>36.9380952380952</v>
      </c>
      <c r="M221" s="7"/>
      <c r="N221" s="7"/>
      <c r="O221" s="19"/>
      <c r="P221" s="19"/>
    </row>
    <row r="222" ht="16.6" customHeight="1">
      <c r="A222" s="29">
        <v>44501</v>
      </c>
      <c r="B222" s="30">
        <v>32.6</v>
      </c>
      <c r="C222" s="19">
        <v>32.3</v>
      </c>
      <c r="D222" s="19">
        <v>33.347619047619</v>
      </c>
      <c r="E222" s="31"/>
      <c r="F222" s="30">
        <v>16.8</v>
      </c>
      <c r="G222" s="19">
        <v>16.8</v>
      </c>
      <c r="H222" s="19">
        <v>17.8380952380952</v>
      </c>
      <c r="I222" s="32"/>
      <c r="J222" s="33">
        <v>40.3860000000005</v>
      </c>
      <c r="K222" s="33">
        <v>48.4615384615385</v>
      </c>
      <c r="L222" s="33">
        <v>62.6047619047619</v>
      </c>
      <c r="M222" s="7"/>
      <c r="N222" s="7"/>
      <c r="O222" s="19">
        <f>AVERAGE(B224,F224)</f>
        <v>19.9541666666667</v>
      </c>
      <c r="P222" t="s" s="34">
        <v>16</v>
      </c>
    </row>
    <row r="223" ht="16.6" customHeight="1">
      <c r="A223" s="29">
        <v>44531</v>
      </c>
      <c r="B223" s="30">
        <v>33.8</v>
      </c>
      <c r="C223" s="19">
        <v>34.7</v>
      </c>
      <c r="D223" s="19">
        <v>35.347619047619</v>
      </c>
      <c r="E223" s="31"/>
      <c r="F223" s="30">
        <v>18.9</v>
      </c>
      <c r="G223" s="19">
        <v>19.1</v>
      </c>
      <c r="H223" s="19">
        <v>20.1285714285714</v>
      </c>
      <c r="I223" s="32"/>
      <c r="J223" s="33">
        <v>52.5780000000006</v>
      </c>
      <c r="K223" s="33">
        <v>77.2461538461538</v>
      </c>
      <c r="L223" s="33">
        <v>56.7952380952381</v>
      </c>
      <c r="M223" s="7"/>
      <c r="N223" s="7"/>
      <c r="O223" s="19">
        <f>AVERAGE(D224,H224)</f>
        <v>21.1766035353536</v>
      </c>
      <c r="P223" t="s" s="34">
        <v>17</v>
      </c>
    </row>
    <row r="224" ht="16.6" customHeight="1">
      <c r="A224" t="s" s="35">
        <v>18</v>
      </c>
      <c r="B224" s="36">
        <f>AVERAGE(B212:B223)</f>
        <v>27.25</v>
      </c>
      <c r="C224" s="36">
        <f>AVERAGE(C212:C223)</f>
        <v>27.8166666666667</v>
      </c>
      <c r="D224" s="36">
        <f>AVERAGE(D212:D223)</f>
        <v>28.8938347763348</v>
      </c>
      <c r="E224" s="37"/>
      <c r="F224" s="36">
        <f>AVERAGE(F212:F223)</f>
        <v>12.6583333333333</v>
      </c>
      <c r="G224" s="36">
        <f>AVERAGE(G212:G223)</f>
        <v>12.9583333333333</v>
      </c>
      <c r="H224" s="36">
        <f>AVERAGE(H212:H223)</f>
        <v>13.4593722943723</v>
      </c>
      <c r="I224" s="38"/>
      <c r="J224" s="36">
        <f>AVERAGE(J212:J223)</f>
        <v>42.1216666666672</v>
      </c>
      <c r="K224" s="36">
        <f>AVERAGE(K212:K223)</f>
        <v>44.5371794871795</v>
      </c>
      <c r="L224" s="36">
        <f>AVERAGE(L212:L223)</f>
        <v>39.889430014430</v>
      </c>
      <c r="M224" s="7"/>
      <c r="N224" s="7"/>
      <c r="O224" s="19">
        <f>O223-O222</f>
        <v>1.2224368686869</v>
      </c>
      <c r="P224" t="s" s="39">
        <v>19</v>
      </c>
    </row>
    <row r="225" ht="16.6" customHeight="1">
      <c r="A225" s="44"/>
      <c r="B225" s="41"/>
      <c r="C225" s="41"/>
      <c r="D225" s="41"/>
      <c r="E225" s="42"/>
      <c r="F225" s="41"/>
      <c r="G225" s="41"/>
      <c r="H225" s="41"/>
      <c r="I225" s="32"/>
      <c r="J225" s="19"/>
      <c r="K225" s="19"/>
      <c r="L225" s="19"/>
      <c r="M225" s="43"/>
      <c r="N225" s="19"/>
      <c r="O225" s="19"/>
      <c r="P225" s="19"/>
    </row>
    <row r="226" ht="16.6" customHeight="1">
      <c r="A226" s="44"/>
      <c r="B226" s="41"/>
      <c r="C226" s="41"/>
      <c r="D226" s="41"/>
      <c r="E226" s="42"/>
      <c r="F226" s="41"/>
      <c r="G226" s="41"/>
      <c r="H226" s="41"/>
      <c r="I226" s="32"/>
      <c r="J226" s="19"/>
      <c r="K226" s="19"/>
      <c r="L226" s="19"/>
      <c r="M226" s="43"/>
      <c r="N226" s="28"/>
      <c r="O226" s="28"/>
      <c r="P226" s="28"/>
    </row>
    <row r="227" ht="46.65" customHeight="1">
      <c r="A227" t="s" s="20">
        <v>132</v>
      </c>
      <c r="B227" t="s" s="21">
        <v>133</v>
      </c>
      <c r="C227" t="s" s="22">
        <v>134</v>
      </c>
      <c r="D227" t="s" s="22">
        <v>135</v>
      </c>
      <c r="E227" s="23"/>
      <c r="F227" t="s" s="21">
        <v>136</v>
      </c>
      <c r="G227" t="s" s="24">
        <v>134</v>
      </c>
      <c r="H227" t="s" s="24">
        <v>135</v>
      </c>
      <c r="I227" s="25"/>
      <c r="J227" t="s" s="21">
        <v>33</v>
      </c>
      <c r="K227" t="s" s="26">
        <v>137</v>
      </c>
      <c r="L227" t="s" s="26">
        <v>138</v>
      </c>
      <c r="M227" t="s" s="45">
        <v>139</v>
      </c>
      <c r="N227" s="7"/>
      <c r="O227" s="19"/>
      <c r="P227" s="19"/>
    </row>
    <row r="228" ht="16.6" customHeight="1">
      <c r="A228" s="29">
        <v>44197</v>
      </c>
      <c r="B228" s="30">
        <v>35.8</v>
      </c>
      <c r="C228" s="19">
        <v>36</v>
      </c>
      <c r="D228" s="19">
        <v>36.5045454545455</v>
      </c>
      <c r="E228" s="31"/>
      <c r="F228" s="30">
        <v>20.4</v>
      </c>
      <c r="G228" s="19">
        <v>20.9</v>
      </c>
      <c r="H228" s="19">
        <v>21.1045454545455</v>
      </c>
      <c r="I228" s="32"/>
      <c r="J228" s="33">
        <v>54.3560000000007</v>
      </c>
      <c r="K228" s="33">
        <v>54.4326923076923</v>
      </c>
      <c r="L228" s="33">
        <v>41.9181818181818</v>
      </c>
      <c r="M228" s="7"/>
      <c r="N228" s="7"/>
      <c r="O228" s="19"/>
      <c r="P228" s="19"/>
    </row>
    <row r="229" ht="16.6" customHeight="1">
      <c r="A229" s="29">
        <v>44228</v>
      </c>
      <c r="B229" s="30">
        <v>34.4</v>
      </c>
      <c r="C229" s="19">
        <v>34.5</v>
      </c>
      <c r="D229" s="19">
        <v>34.9181818181818</v>
      </c>
      <c r="E229" s="31"/>
      <c r="F229" s="30">
        <v>20.1</v>
      </c>
      <c r="G229" s="19">
        <v>20.1</v>
      </c>
      <c r="H229" s="19">
        <v>20.2545454545455</v>
      </c>
      <c r="I229" s="32"/>
      <c r="J229" s="33">
        <v>49.7840000000006</v>
      </c>
      <c r="K229" s="33">
        <v>46.8173076923077</v>
      </c>
      <c r="L229" s="33">
        <v>51.8090909090909</v>
      </c>
      <c r="M229" s="7"/>
      <c r="N229" s="7"/>
      <c r="O229" s="19"/>
      <c r="P229" s="19"/>
    </row>
    <row r="230" ht="16.6" customHeight="1">
      <c r="A230" s="29">
        <v>44256</v>
      </c>
      <c r="B230" s="30">
        <v>31.3</v>
      </c>
      <c r="C230" s="19">
        <v>31.8</v>
      </c>
      <c r="D230" s="19">
        <v>31.9409090909091</v>
      </c>
      <c r="E230" s="31"/>
      <c r="F230" s="30">
        <v>17.3</v>
      </c>
      <c r="G230" s="19">
        <v>16.9</v>
      </c>
      <c r="H230" s="19">
        <v>16.9863636363636</v>
      </c>
      <c r="I230" s="32"/>
      <c r="J230" s="33">
        <v>37.8460000000005</v>
      </c>
      <c r="K230" s="33">
        <v>40.3019230769231</v>
      </c>
      <c r="L230" s="33">
        <v>46.9454545454545</v>
      </c>
      <c r="M230" s="7"/>
      <c r="N230" s="7"/>
      <c r="O230" s="19"/>
      <c r="P230" s="19"/>
    </row>
    <row r="231" ht="16.6" customHeight="1">
      <c r="A231" s="29">
        <v>44287</v>
      </c>
      <c r="B231" s="30">
        <v>26.6</v>
      </c>
      <c r="C231" s="19">
        <v>27.6</v>
      </c>
      <c r="D231" s="19">
        <v>27.8954545454545</v>
      </c>
      <c r="E231" s="31"/>
      <c r="F231" s="30">
        <v>12.7</v>
      </c>
      <c r="G231" s="19">
        <v>11.7</v>
      </c>
      <c r="H231" s="19">
        <v>11.9681818181818</v>
      </c>
      <c r="I231" s="32"/>
      <c r="J231" s="33">
        <v>33.2740000000004</v>
      </c>
      <c r="K231" s="33">
        <v>33.7423076923077</v>
      </c>
      <c r="L231" s="33">
        <v>22.5545454545455</v>
      </c>
      <c r="M231" s="7"/>
      <c r="N231" s="7"/>
      <c r="O231" s="19"/>
      <c r="P231" s="19"/>
    </row>
    <row r="232" ht="16.6" customHeight="1">
      <c r="A232" s="29">
        <v>44317</v>
      </c>
      <c r="B232" s="30">
        <v>21.4</v>
      </c>
      <c r="C232" s="19">
        <v>22.7</v>
      </c>
      <c r="D232" s="19">
        <v>22.7909090909091</v>
      </c>
      <c r="E232" s="31"/>
      <c r="F232" s="30">
        <v>8.300000000000001</v>
      </c>
      <c r="G232" s="19">
        <v>7.2</v>
      </c>
      <c r="H232" s="19">
        <v>6.88636363636364</v>
      </c>
      <c r="I232" s="32"/>
      <c r="J232" s="33">
        <v>38.1000000000005</v>
      </c>
      <c r="K232" s="33">
        <v>38.3384615384615</v>
      </c>
      <c r="L232" s="33">
        <v>22.6727272727273</v>
      </c>
      <c r="M232" s="7"/>
      <c r="N232" s="7"/>
      <c r="O232" s="19"/>
      <c r="P232" s="19"/>
    </row>
    <row r="233" ht="16.6" customHeight="1">
      <c r="A233" s="29">
        <v>44348</v>
      </c>
      <c r="B233" s="30">
        <v>17.6</v>
      </c>
      <c r="C233" s="19">
        <v>19</v>
      </c>
      <c r="D233" s="19">
        <v>19.1318181818182</v>
      </c>
      <c r="E233" s="31"/>
      <c r="F233" s="30">
        <v>5.7</v>
      </c>
      <c r="G233" s="19">
        <v>5.1</v>
      </c>
      <c r="H233" s="19">
        <v>4.99090909090909</v>
      </c>
      <c r="I233" s="32"/>
      <c r="J233" s="33">
        <v>42.4180000000005</v>
      </c>
      <c r="K233" s="33">
        <v>43.7673076923077</v>
      </c>
      <c r="L233" s="33">
        <v>33.7272727272727</v>
      </c>
      <c r="M233" s="7"/>
      <c r="N233" s="7"/>
      <c r="O233" s="19"/>
      <c r="P233" s="19"/>
    </row>
    <row r="234" ht="16.6" customHeight="1">
      <c r="A234" s="29">
        <v>44378</v>
      </c>
      <c r="B234" s="30">
        <v>16.9</v>
      </c>
      <c r="C234" s="19">
        <v>18.6</v>
      </c>
      <c r="D234" s="19">
        <v>18.9047619047619</v>
      </c>
      <c r="E234" s="31"/>
      <c r="F234" s="30">
        <v>4.4</v>
      </c>
      <c r="G234" s="19">
        <v>3.5</v>
      </c>
      <c r="H234" s="19">
        <v>3.34761904761905</v>
      </c>
      <c r="I234" s="32"/>
      <c r="J234" s="33">
        <v>33.0200000000004</v>
      </c>
      <c r="K234" s="33">
        <v>32.4384615384615</v>
      </c>
      <c r="L234" s="33">
        <v>23.1818181818182</v>
      </c>
      <c r="M234" s="7"/>
      <c r="N234" s="7"/>
      <c r="O234" s="19"/>
      <c r="P234" s="19"/>
    </row>
    <row r="235" ht="16.6" customHeight="1">
      <c r="A235" s="29">
        <v>44409</v>
      </c>
      <c r="B235" s="30">
        <v>19.6</v>
      </c>
      <c r="C235" s="19">
        <v>21</v>
      </c>
      <c r="D235" s="19">
        <v>21.1571428571429</v>
      </c>
      <c r="E235" s="31"/>
      <c r="F235" s="30">
        <v>5.7</v>
      </c>
      <c r="G235" s="19">
        <v>4.2</v>
      </c>
      <c r="H235" s="19">
        <v>4.0047619047619</v>
      </c>
      <c r="I235" s="32"/>
      <c r="J235" s="33">
        <v>28.9560000000004</v>
      </c>
      <c r="K235" s="33">
        <v>28.525</v>
      </c>
      <c r="L235" s="33">
        <v>18.8190476190476</v>
      </c>
      <c r="M235" s="7"/>
      <c r="N235" s="7"/>
      <c r="O235" s="19"/>
      <c r="P235" s="19"/>
    </row>
    <row r="236" ht="16.6" customHeight="1">
      <c r="A236" s="29">
        <v>44440</v>
      </c>
      <c r="B236" s="30">
        <v>23.7</v>
      </c>
      <c r="C236" s="19">
        <v>25.3</v>
      </c>
      <c r="D236" s="19">
        <v>25.8142857142857</v>
      </c>
      <c r="E236" s="31"/>
      <c r="F236" s="30">
        <v>8.9</v>
      </c>
      <c r="G236" s="19">
        <v>7.9</v>
      </c>
      <c r="H236" s="19">
        <v>7.78095238095238</v>
      </c>
      <c r="I236" s="32"/>
      <c r="J236" s="33">
        <v>26.6700000000003</v>
      </c>
      <c r="K236" s="33">
        <v>26.3307692307692</v>
      </c>
      <c r="L236" s="33">
        <v>21.2190476190476</v>
      </c>
      <c r="M236" s="7"/>
      <c r="N236" s="7"/>
      <c r="O236" s="19"/>
      <c r="P236" s="19"/>
    </row>
    <row r="237" ht="16.6" customHeight="1">
      <c r="A237" s="29">
        <v>44470</v>
      </c>
      <c r="B237" s="30">
        <v>28.3</v>
      </c>
      <c r="C237" s="19">
        <v>29.2</v>
      </c>
      <c r="D237" s="19">
        <v>29.6380952380952</v>
      </c>
      <c r="E237" s="31"/>
      <c r="F237" s="30">
        <v>13.1</v>
      </c>
      <c r="G237" s="19">
        <v>12.1</v>
      </c>
      <c r="H237" s="19">
        <v>12.0666666666667</v>
      </c>
      <c r="I237" s="32"/>
      <c r="J237" s="33">
        <v>30.7340000000004</v>
      </c>
      <c r="K237" s="33">
        <v>30.3057692307692</v>
      </c>
      <c r="L237" s="33">
        <v>35.7333333333333</v>
      </c>
      <c r="M237" s="7"/>
      <c r="N237" s="7"/>
      <c r="O237" s="19"/>
      <c r="P237" s="19"/>
    </row>
    <row r="238" ht="16.6" customHeight="1">
      <c r="A238" s="29">
        <v>44501</v>
      </c>
      <c r="B238" s="30">
        <v>32.7</v>
      </c>
      <c r="C238" s="19">
        <v>32.3</v>
      </c>
      <c r="D238" s="19">
        <v>32.6666666666667</v>
      </c>
      <c r="E238" s="31"/>
      <c r="F238" s="30">
        <v>16.8</v>
      </c>
      <c r="G238" s="19">
        <v>16.1</v>
      </c>
      <c r="H238" s="19">
        <v>16.3047619047619</v>
      </c>
      <c r="I238" s="32"/>
      <c r="J238" s="33">
        <v>38.6080000000005</v>
      </c>
      <c r="K238" s="33">
        <v>38.6442307692308</v>
      </c>
      <c r="L238" s="33">
        <v>48.4761904761905</v>
      </c>
      <c r="M238" s="7"/>
      <c r="N238" s="7"/>
      <c r="O238" s="19">
        <f>AVERAGE(B240,F240)</f>
        <v>19.8375</v>
      </c>
      <c r="P238" t="s" s="34">
        <v>16</v>
      </c>
    </row>
    <row r="239" ht="16.6" customHeight="1">
      <c r="A239" s="29">
        <v>44531</v>
      </c>
      <c r="B239" s="30">
        <v>35.1</v>
      </c>
      <c r="C239" s="19">
        <v>34.7</v>
      </c>
      <c r="D239" s="19">
        <v>34.947619047619</v>
      </c>
      <c r="E239" s="31"/>
      <c r="F239" s="30">
        <v>19.3</v>
      </c>
      <c r="G239" s="19">
        <v>18.6</v>
      </c>
      <c r="H239" s="19">
        <v>18.7190476190476</v>
      </c>
      <c r="I239" s="32"/>
      <c r="J239" s="33">
        <v>44.7040000000005</v>
      </c>
      <c r="K239" s="33">
        <v>47.075</v>
      </c>
      <c r="L239" s="33">
        <v>47.8761904761905</v>
      </c>
      <c r="M239" s="7"/>
      <c r="N239" s="7"/>
      <c r="O239" s="19">
        <f>AVERAGE(D240,H240)</f>
        <v>20.0302128427129</v>
      </c>
      <c r="P239" t="s" s="34">
        <v>17</v>
      </c>
    </row>
    <row r="240" ht="16.6" customHeight="1">
      <c r="A240" t="s" s="35">
        <v>18</v>
      </c>
      <c r="B240" s="36">
        <f>AVERAGE(B228:B239)</f>
        <v>26.95</v>
      </c>
      <c r="C240" s="36">
        <f>AVERAGE(C228:C239)</f>
        <v>27.725</v>
      </c>
      <c r="D240" s="36">
        <f>AVERAGE(D228:D239)</f>
        <v>28.0258658008658</v>
      </c>
      <c r="E240" s="37"/>
      <c r="F240" s="36">
        <f>AVERAGE(F228:F239)</f>
        <v>12.725</v>
      </c>
      <c r="G240" s="36">
        <f>AVERAGE(G228:G239)</f>
        <v>12.025</v>
      </c>
      <c r="H240" s="36">
        <f>AVERAGE(H228:H239)</f>
        <v>12.0345598845599</v>
      </c>
      <c r="I240" s="38"/>
      <c r="J240" s="36">
        <f>AVERAGE(J228:J239)</f>
        <v>38.2058333333338</v>
      </c>
      <c r="K240" s="36">
        <f>AVERAGE(K228:K239)</f>
        <v>38.3932692307692</v>
      </c>
      <c r="L240" s="36">
        <f>AVERAGE(L228:L239)</f>
        <v>34.5777417027417</v>
      </c>
      <c r="M240" s="7"/>
      <c r="N240" s="7"/>
      <c r="O240" s="19">
        <f>O239-O238</f>
        <v>0.1927128427129</v>
      </c>
      <c r="P240" t="s" s="39">
        <v>19</v>
      </c>
    </row>
    <row r="241" ht="16.6" customHeight="1">
      <c r="A241" t="s" s="40">
        <v>20</v>
      </c>
      <c r="B241" s="41"/>
      <c r="C241" s="41"/>
      <c r="D241" t="s" s="40">
        <v>55</v>
      </c>
      <c r="E241" s="42"/>
      <c r="F241" s="41"/>
      <c r="G241" s="41"/>
      <c r="H241" t="s" s="40">
        <v>21</v>
      </c>
      <c r="I241" s="32"/>
      <c r="J241" s="19"/>
      <c r="K241" s="19"/>
      <c r="L241" s="19"/>
      <c r="M241" s="43"/>
      <c r="N241" s="19"/>
      <c r="O241" s="19"/>
      <c r="P241" s="19"/>
    </row>
    <row r="242" ht="16.6" customHeight="1">
      <c r="A242" s="44"/>
      <c r="B242" s="41"/>
      <c r="C242" s="41"/>
      <c r="D242" s="41"/>
      <c r="E242" s="42"/>
      <c r="F242" s="41"/>
      <c r="G242" s="41"/>
      <c r="H242" s="41"/>
      <c r="I242" s="32"/>
      <c r="J242" s="19"/>
      <c r="K242" s="19"/>
      <c r="L242" s="19"/>
      <c r="M242" s="43"/>
      <c r="N242" s="28"/>
      <c r="O242" s="28"/>
      <c r="P242" s="19"/>
    </row>
    <row r="243" ht="46.65" customHeight="1">
      <c r="A243" t="s" s="20">
        <v>140</v>
      </c>
      <c r="B243" t="s" s="21">
        <v>141</v>
      </c>
      <c r="C243" t="s" s="22">
        <v>142</v>
      </c>
      <c r="D243" t="s" s="22">
        <v>143</v>
      </c>
      <c r="E243" s="23"/>
      <c r="F243" t="s" s="21">
        <v>144</v>
      </c>
      <c r="G243" t="s" s="24">
        <v>142</v>
      </c>
      <c r="H243" t="s" s="24">
        <v>143</v>
      </c>
      <c r="I243" s="32"/>
      <c r="J243" t="s" s="21">
        <v>145</v>
      </c>
      <c r="K243" t="s" s="26">
        <v>146</v>
      </c>
      <c r="L243" t="s" s="26">
        <v>147</v>
      </c>
      <c r="M243" t="s" s="45">
        <v>148</v>
      </c>
      <c r="N243" s="7"/>
      <c r="O243" s="19"/>
      <c r="P243" s="19"/>
    </row>
    <row r="244" ht="16.6" customHeight="1">
      <c r="A244" s="29">
        <v>44197</v>
      </c>
      <c r="B244" s="30">
        <v>35.6</v>
      </c>
      <c r="C244" s="19">
        <v>34.9</v>
      </c>
      <c r="D244" s="19">
        <v>34.9</v>
      </c>
      <c r="E244" s="31"/>
      <c r="F244" s="30">
        <v>19.4</v>
      </c>
      <c r="G244" s="19">
        <v>20.5</v>
      </c>
      <c r="H244" s="19">
        <v>20.5</v>
      </c>
      <c r="I244" s="32"/>
      <c r="J244" s="33">
        <v>66.8020000000008</v>
      </c>
      <c r="K244" s="33">
        <v>66.63833333333331</v>
      </c>
      <c r="L244" s="33">
        <v>67.26000000000001</v>
      </c>
      <c r="M244" s="7"/>
      <c r="N244" s="7"/>
      <c r="O244" s="19"/>
      <c r="P244" s="19"/>
    </row>
    <row r="245" ht="16.6" customHeight="1">
      <c r="A245" s="29">
        <v>44228</v>
      </c>
      <c r="B245" s="30">
        <v>34.4</v>
      </c>
      <c r="C245" s="19">
        <v>33.6</v>
      </c>
      <c r="D245" s="19">
        <v>33.6</v>
      </c>
      <c r="E245" s="31"/>
      <c r="F245" s="30">
        <v>18.8</v>
      </c>
      <c r="G245" s="19">
        <v>19.5</v>
      </c>
      <c r="H245" s="19">
        <v>19.5</v>
      </c>
      <c r="I245" s="32"/>
      <c r="J245" s="33">
        <v>69.8500000000009</v>
      </c>
      <c r="K245" s="33">
        <v>69.12666666666669</v>
      </c>
      <c r="L245" s="33">
        <v>62.62</v>
      </c>
      <c r="M245" s="7"/>
      <c r="N245" s="7"/>
      <c r="O245" s="19"/>
      <c r="P245" s="19"/>
    </row>
    <row r="246" ht="16.6" customHeight="1">
      <c r="A246" s="29">
        <v>44256</v>
      </c>
      <c r="B246" s="30">
        <v>31.5</v>
      </c>
      <c r="C246" s="19">
        <v>30.9</v>
      </c>
      <c r="D246" s="19">
        <v>30.9</v>
      </c>
      <c r="E246" s="31"/>
      <c r="F246" s="30">
        <v>16.4</v>
      </c>
      <c r="G246" s="19">
        <v>16.7</v>
      </c>
      <c r="H246" s="19">
        <v>16.7</v>
      </c>
      <c r="I246" s="32"/>
      <c r="J246" s="33">
        <v>64.2620000000008</v>
      </c>
      <c r="K246" s="33">
        <v>66.31666666666671</v>
      </c>
      <c r="L246" s="33">
        <v>64.26000000000001</v>
      </c>
      <c r="M246" s="7"/>
      <c r="N246" s="7"/>
      <c r="O246" s="19"/>
      <c r="P246" s="19"/>
    </row>
    <row r="247" ht="16.6" customHeight="1">
      <c r="A247" s="29">
        <v>44287</v>
      </c>
      <c r="B247" s="30">
        <v>27</v>
      </c>
      <c r="C247" s="19">
        <v>26.9</v>
      </c>
      <c r="D247" s="19">
        <v>26.9</v>
      </c>
      <c r="E247" s="31"/>
      <c r="F247" s="30">
        <v>11.8</v>
      </c>
      <c r="G247" s="19">
        <v>12.3</v>
      </c>
      <c r="H247" s="19">
        <v>12.3</v>
      </c>
      <c r="I247" s="32"/>
      <c r="J247" s="33">
        <v>43.4340000000005</v>
      </c>
      <c r="K247" s="33">
        <v>42.9616666666667</v>
      </c>
      <c r="L247" s="33">
        <v>27.4</v>
      </c>
      <c r="M247" s="7"/>
      <c r="N247" s="7"/>
      <c r="O247" s="19"/>
      <c r="P247" s="19"/>
    </row>
    <row r="248" ht="16.6" customHeight="1">
      <c r="A248" s="29">
        <v>44317</v>
      </c>
      <c r="B248" s="30">
        <v>21.7</v>
      </c>
      <c r="C248" s="19">
        <v>22.4</v>
      </c>
      <c r="D248" s="19">
        <v>22.4</v>
      </c>
      <c r="E248" s="31"/>
      <c r="F248" s="30">
        <v>7.3</v>
      </c>
      <c r="G248" s="19">
        <v>7.4</v>
      </c>
      <c r="H248" s="19">
        <v>7.4</v>
      </c>
      <c r="I248" s="32"/>
      <c r="J248" s="33">
        <v>47.2440000000006</v>
      </c>
      <c r="K248" s="33">
        <v>47.8566666666667</v>
      </c>
      <c r="L248" s="33">
        <v>25.15</v>
      </c>
      <c r="M248" s="7"/>
      <c r="N248" s="7"/>
      <c r="O248" s="19"/>
      <c r="P248" s="19"/>
    </row>
    <row r="249" ht="16.6" customHeight="1">
      <c r="A249" s="29">
        <v>44348</v>
      </c>
      <c r="B249" s="30">
        <v>17.7</v>
      </c>
      <c r="C249" s="19">
        <v>18.5</v>
      </c>
      <c r="D249" s="19">
        <v>18.5</v>
      </c>
      <c r="E249" s="31"/>
      <c r="F249" s="30">
        <v>4.8</v>
      </c>
      <c r="G249" s="19">
        <v>5.8</v>
      </c>
      <c r="H249" s="19">
        <v>5.8</v>
      </c>
      <c r="I249" s="32"/>
      <c r="J249" s="33">
        <v>60.7060000000007</v>
      </c>
      <c r="K249" s="33">
        <v>62.8766666666667</v>
      </c>
      <c r="L249" s="33">
        <v>51.07</v>
      </c>
      <c r="M249" s="7"/>
      <c r="N249" s="7"/>
      <c r="O249" s="19"/>
      <c r="P249" s="19"/>
    </row>
    <row r="250" ht="16.6" customHeight="1">
      <c r="A250" s="29">
        <v>44378</v>
      </c>
      <c r="B250" s="30">
        <v>16.9</v>
      </c>
      <c r="C250" s="19">
        <v>18.1</v>
      </c>
      <c r="D250" s="19">
        <v>18.1</v>
      </c>
      <c r="E250" s="31"/>
      <c r="F250" s="30">
        <v>3.2</v>
      </c>
      <c r="G250" s="19">
        <v>4</v>
      </c>
      <c r="H250" s="19">
        <v>4</v>
      </c>
      <c r="I250" s="32"/>
      <c r="J250" s="33">
        <v>46.7360000000006</v>
      </c>
      <c r="K250" s="33">
        <v>46.4833333333333</v>
      </c>
      <c r="L250" s="33">
        <v>29.86</v>
      </c>
      <c r="M250" s="7"/>
      <c r="N250" s="7"/>
      <c r="O250" s="19"/>
      <c r="P250" s="19"/>
    </row>
    <row r="251" ht="16.6" customHeight="1">
      <c r="A251" s="29">
        <v>44409</v>
      </c>
      <c r="B251" s="30">
        <v>19.6</v>
      </c>
      <c r="C251" s="19">
        <v>20</v>
      </c>
      <c r="D251" s="19">
        <v>20</v>
      </c>
      <c r="E251" s="31"/>
      <c r="F251" s="30">
        <v>4.5</v>
      </c>
      <c r="G251" s="19">
        <v>4.5</v>
      </c>
      <c r="H251" s="19">
        <v>4.5</v>
      </c>
      <c r="I251" s="32"/>
      <c r="J251" s="33">
        <v>40.3860000000005</v>
      </c>
      <c r="K251" s="33">
        <v>40.375</v>
      </c>
      <c r="L251" s="33">
        <v>29.42</v>
      </c>
      <c r="M251" s="7"/>
      <c r="N251" s="7"/>
      <c r="O251" s="19"/>
      <c r="P251" s="19"/>
    </row>
    <row r="252" ht="16.6" customHeight="1">
      <c r="A252" s="29">
        <v>44440</v>
      </c>
      <c r="B252" s="30">
        <v>23.4</v>
      </c>
      <c r="C252" s="19">
        <v>24.2</v>
      </c>
      <c r="D252" s="19">
        <v>24.2</v>
      </c>
      <c r="E252" s="31"/>
      <c r="F252" s="30">
        <v>7.5</v>
      </c>
      <c r="G252" s="19">
        <v>8.1</v>
      </c>
      <c r="H252" s="19">
        <v>8.1</v>
      </c>
      <c r="I252" s="32"/>
      <c r="J252" s="33">
        <v>40.1320000000005</v>
      </c>
      <c r="K252" s="33">
        <v>40.3816666666667</v>
      </c>
      <c r="L252" s="33">
        <v>30.94</v>
      </c>
      <c r="M252" s="7"/>
      <c r="N252" s="7"/>
      <c r="O252" s="19"/>
      <c r="P252" s="19"/>
    </row>
    <row r="253" ht="16.6" customHeight="1">
      <c r="A253" s="29">
        <v>44470</v>
      </c>
      <c r="B253" s="30">
        <v>28</v>
      </c>
      <c r="C253" s="19">
        <v>28.3</v>
      </c>
      <c r="D253" s="19">
        <v>28.3</v>
      </c>
      <c r="E253" s="31"/>
      <c r="F253" s="30">
        <v>11.7</v>
      </c>
      <c r="G253" s="19">
        <v>12.3</v>
      </c>
      <c r="H253" s="19">
        <v>12.3</v>
      </c>
      <c r="I253" s="32"/>
      <c r="J253" s="33">
        <v>46.2280000000006</v>
      </c>
      <c r="K253" s="33">
        <v>45.0333333333333</v>
      </c>
      <c r="L253" s="33">
        <v>39.2</v>
      </c>
      <c r="M253" s="7"/>
      <c r="N253" s="7"/>
      <c r="O253" s="19"/>
      <c r="P253" s="19"/>
    </row>
    <row r="254" ht="16.6" customHeight="1">
      <c r="A254" s="29">
        <v>44501</v>
      </c>
      <c r="B254" s="30">
        <v>32.1</v>
      </c>
      <c r="C254" s="19">
        <v>31.3</v>
      </c>
      <c r="D254" s="19">
        <v>31.3</v>
      </c>
      <c r="E254" s="31"/>
      <c r="F254" s="30">
        <v>15.4</v>
      </c>
      <c r="G254" s="19">
        <v>16.1</v>
      </c>
      <c r="H254" s="19">
        <v>16.1</v>
      </c>
      <c r="I254" s="32"/>
      <c r="J254" s="33">
        <v>57.1500000000007</v>
      </c>
      <c r="K254" s="33">
        <v>57.3933333333333</v>
      </c>
      <c r="L254" s="33">
        <v>67.66</v>
      </c>
      <c r="M254" s="7"/>
      <c r="N254" s="7"/>
      <c r="O254" s="19">
        <f>AVERAGE(B256,F256)</f>
        <v>19.225</v>
      </c>
      <c r="P254" t="s" s="34">
        <v>16</v>
      </c>
    </row>
    <row r="255" ht="16.6" customHeight="1">
      <c r="A255" s="29">
        <v>44531</v>
      </c>
      <c r="B255" s="30">
        <v>34.7</v>
      </c>
      <c r="C255" s="19">
        <v>33.2</v>
      </c>
      <c r="D255" s="19">
        <v>33.2</v>
      </c>
      <c r="E255" s="31"/>
      <c r="F255" s="30">
        <v>18</v>
      </c>
      <c r="G255" s="19">
        <v>18.6</v>
      </c>
      <c r="H255" s="19">
        <v>18.6</v>
      </c>
      <c r="I255" s="32"/>
      <c r="J255" s="33">
        <v>68.8340000000008</v>
      </c>
      <c r="K255" s="33">
        <v>70.3866666666667</v>
      </c>
      <c r="L255" s="33">
        <v>69.65000000000001</v>
      </c>
      <c r="M255" s="7"/>
      <c r="N255" s="7"/>
      <c r="O255" s="19">
        <f>AVERAGE(D256,H256)</f>
        <v>19.5041666666667</v>
      </c>
      <c r="P255" t="s" s="34">
        <v>17</v>
      </c>
    </row>
    <row r="256" ht="16.6" customHeight="1">
      <c r="A256" t="s" s="35">
        <v>18</v>
      </c>
      <c r="B256" s="36">
        <f>AVERAGE(B244:B255)</f>
        <v>26.8833333333333</v>
      </c>
      <c r="C256" s="36">
        <f>AVERAGE(C244:C255)</f>
        <v>26.8583333333333</v>
      </c>
      <c r="D256" s="36">
        <f>AVERAGE(D244:D255)</f>
        <v>26.8583333333333</v>
      </c>
      <c r="E256" s="37"/>
      <c r="F256" s="36">
        <f>AVERAGE(F244:F255)</f>
        <v>11.5666666666667</v>
      </c>
      <c r="G256" s="36">
        <f>AVERAGE(G244:G255)</f>
        <v>12.15</v>
      </c>
      <c r="H256" s="36">
        <f>AVERAGE(H244:H255)</f>
        <v>12.15</v>
      </c>
      <c r="I256" s="38"/>
      <c r="J256" s="36">
        <f>AVERAGE(J244:J255)</f>
        <v>54.3136666666673</v>
      </c>
      <c r="K256" s="36">
        <f>AVERAGE(K244:K255)</f>
        <v>54.6525</v>
      </c>
      <c r="L256" s="36">
        <f>AVERAGE(L244:L255)</f>
        <v>47.0408333333333</v>
      </c>
      <c r="M256" s="7"/>
      <c r="N256" s="7"/>
      <c r="O256" s="19">
        <f>O255-O254</f>
        <v>0.2791666666667</v>
      </c>
      <c r="P256" t="s" s="39">
        <v>19</v>
      </c>
    </row>
    <row r="257" ht="16.6" customHeight="1">
      <c r="A257" s="44"/>
      <c r="B257" s="41"/>
      <c r="C257" s="41"/>
      <c r="D257" t="s" s="40">
        <v>55</v>
      </c>
      <c r="E257" s="42"/>
      <c r="F257" s="41"/>
      <c r="G257" s="41"/>
      <c r="H257" t="s" s="40">
        <v>21</v>
      </c>
      <c r="I257" s="32"/>
      <c r="J257" s="19"/>
      <c r="K257" s="19"/>
      <c r="L257" s="19"/>
      <c r="M257" s="43"/>
      <c r="N257" s="19"/>
      <c r="O257" s="19"/>
      <c r="P257" s="19"/>
    </row>
    <row r="258" ht="16.6" customHeight="1">
      <c r="A258" s="44"/>
      <c r="B258" s="41"/>
      <c r="C258" s="41"/>
      <c r="D258" s="41"/>
      <c r="E258" s="42"/>
      <c r="F258" s="41"/>
      <c r="G258" s="41"/>
      <c r="H258" s="41"/>
      <c r="I258" s="32"/>
      <c r="J258" s="19"/>
      <c r="K258" s="19"/>
      <c r="L258" s="19"/>
      <c r="M258" s="43"/>
      <c r="N258" s="19"/>
      <c r="O258" s="19"/>
      <c r="P258" s="19"/>
    </row>
    <row r="259" ht="46.65" customHeight="1">
      <c r="A259" t="s" s="20">
        <v>149</v>
      </c>
      <c r="B259" t="s" s="21">
        <v>150</v>
      </c>
      <c r="C259" t="s" s="22">
        <v>151</v>
      </c>
      <c r="D259" t="s" s="22">
        <v>152</v>
      </c>
      <c r="E259" s="23"/>
      <c r="F259" t="s" s="21">
        <v>153</v>
      </c>
      <c r="G259" t="s" s="24">
        <v>151</v>
      </c>
      <c r="H259" t="s" s="24">
        <v>152</v>
      </c>
      <c r="I259" s="25"/>
      <c r="J259" t="s" s="21">
        <v>61</v>
      </c>
      <c r="K259" t="s" s="26">
        <v>154</v>
      </c>
      <c r="L259" t="s" s="26">
        <v>155</v>
      </c>
      <c r="M259" t="s" s="45">
        <v>156</v>
      </c>
      <c r="N259" s="7"/>
      <c r="O259" s="19"/>
      <c r="P259" s="19"/>
    </row>
    <row r="260" ht="16.6" customHeight="1">
      <c r="A260" s="29">
        <v>44197</v>
      </c>
      <c r="B260" s="30">
        <v>30.2</v>
      </c>
      <c r="C260" s="19">
        <v>31</v>
      </c>
      <c r="D260" s="19">
        <v>31.1818181818182</v>
      </c>
      <c r="E260" s="31"/>
      <c r="F260" s="30">
        <v>14.3</v>
      </c>
      <c r="G260" s="19">
        <v>15.5</v>
      </c>
      <c r="H260" s="19">
        <v>15.6954545454545</v>
      </c>
      <c r="I260" s="32"/>
      <c r="J260" s="33">
        <v>93.4720000000011</v>
      </c>
      <c r="K260" s="33">
        <v>89.812</v>
      </c>
      <c r="L260" s="33">
        <v>90.8909090909091</v>
      </c>
      <c r="M260" s="7"/>
      <c r="N260" s="7"/>
      <c r="O260" s="19"/>
      <c r="P260" s="19"/>
    </row>
    <row r="261" ht="16.6" customHeight="1">
      <c r="A261" s="29">
        <v>44228</v>
      </c>
      <c r="B261" s="30">
        <v>30</v>
      </c>
      <c r="C261" s="19">
        <v>30.1</v>
      </c>
      <c r="D261" s="19">
        <v>30.2954545454545</v>
      </c>
      <c r="E261" s="31"/>
      <c r="F261" s="30">
        <v>13.7</v>
      </c>
      <c r="G261" s="19">
        <v>14.9</v>
      </c>
      <c r="H261" s="19">
        <v>15.0363636363636</v>
      </c>
      <c r="I261" s="32"/>
      <c r="J261" s="33">
        <v>72.13600000000091</v>
      </c>
      <c r="K261" s="33">
        <v>68.26000000000001</v>
      </c>
      <c r="L261" s="33">
        <v>81.6818181818182</v>
      </c>
      <c r="M261" s="7"/>
      <c r="N261" s="7"/>
      <c r="O261" s="19"/>
      <c r="P261" s="19"/>
    </row>
    <row r="262" ht="16.6" customHeight="1">
      <c r="A262" s="29">
        <v>44256</v>
      </c>
      <c r="B262" s="30">
        <v>27.6</v>
      </c>
      <c r="C262" s="19">
        <v>28.3</v>
      </c>
      <c r="D262" s="19">
        <v>28.1590909090909</v>
      </c>
      <c r="E262" s="31"/>
      <c r="F262" s="30">
        <v>11.7</v>
      </c>
      <c r="G262" s="19">
        <v>12.3</v>
      </c>
      <c r="H262" s="19">
        <v>12.5409090909091</v>
      </c>
      <c r="I262" s="32"/>
      <c r="J262" s="33">
        <v>71.1200000000009</v>
      </c>
      <c r="K262" s="33">
        <v>67.43600000000001</v>
      </c>
      <c r="L262" s="33">
        <v>89.5409090909091</v>
      </c>
      <c r="M262" s="7"/>
      <c r="N262" s="7"/>
      <c r="O262" s="19"/>
      <c r="P262" s="19"/>
    </row>
    <row r="263" ht="16.6" customHeight="1">
      <c r="A263" s="29">
        <v>44287</v>
      </c>
      <c r="B263" s="30">
        <v>24.3</v>
      </c>
      <c r="C263" s="19">
        <v>24.7</v>
      </c>
      <c r="D263" s="19">
        <v>24.8181818181818</v>
      </c>
      <c r="E263" s="31"/>
      <c r="F263" s="30">
        <v>7.3</v>
      </c>
      <c r="G263" s="19">
        <v>7.5</v>
      </c>
      <c r="H263" s="19">
        <v>7.92727272727273</v>
      </c>
      <c r="I263" s="32"/>
      <c r="J263" s="33">
        <v>48.0060000000006</v>
      </c>
      <c r="K263" s="33">
        <v>43.96</v>
      </c>
      <c r="L263" s="33">
        <v>35.1090909090909</v>
      </c>
      <c r="M263" s="7"/>
      <c r="N263" s="7"/>
      <c r="O263" s="19"/>
      <c r="P263" s="19"/>
    </row>
    <row r="264" ht="16.6" customHeight="1">
      <c r="A264" s="29">
        <v>44317</v>
      </c>
      <c r="B264" s="30">
        <v>19.7</v>
      </c>
      <c r="C264" s="19">
        <v>20.5</v>
      </c>
      <c r="D264" s="19">
        <v>20.4909090909091</v>
      </c>
      <c r="E264" s="31"/>
      <c r="F264" s="30">
        <v>3.1</v>
      </c>
      <c r="G264" s="19">
        <v>3.6</v>
      </c>
      <c r="H264" s="19">
        <v>3.3</v>
      </c>
      <c r="I264" s="32"/>
      <c r="J264" s="33">
        <v>48.5140000000006</v>
      </c>
      <c r="K264" s="33">
        <v>41.424</v>
      </c>
      <c r="L264" s="33">
        <v>32.5318181818182</v>
      </c>
      <c r="M264" s="7"/>
      <c r="N264" s="7"/>
      <c r="O264" s="19"/>
      <c r="P264" s="19"/>
    </row>
    <row r="265" ht="16.6" customHeight="1">
      <c r="A265" s="29">
        <v>44348</v>
      </c>
      <c r="B265" s="30">
        <v>16.3</v>
      </c>
      <c r="C265" s="19">
        <v>17.2</v>
      </c>
      <c r="D265" s="19">
        <v>17.3454545454545</v>
      </c>
      <c r="E265" s="31"/>
      <c r="F265" s="30">
        <v>1.6</v>
      </c>
      <c r="G265" s="19">
        <v>1.3</v>
      </c>
      <c r="H265" s="19">
        <v>1.35714285714286</v>
      </c>
      <c r="I265" s="32"/>
      <c r="J265" s="33">
        <v>60.4520000000007</v>
      </c>
      <c r="K265" s="33">
        <v>70.512</v>
      </c>
      <c r="L265" s="33">
        <v>49.9272727272727</v>
      </c>
      <c r="M265" s="7"/>
      <c r="N265" s="7"/>
      <c r="O265" s="19"/>
      <c r="P265" s="19"/>
    </row>
    <row r="266" ht="16.6" customHeight="1">
      <c r="A266" s="29">
        <v>44378</v>
      </c>
      <c r="B266" s="30">
        <v>15.3</v>
      </c>
      <c r="C266" s="19">
        <v>16.6</v>
      </c>
      <c r="D266" s="19">
        <v>16.7666666666667</v>
      </c>
      <c r="E266" s="31"/>
      <c r="F266" s="30">
        <v>-0.1</v>
      </c>
      <c r="G266" s="19">
        <v>-0.1</v>
      </c>
      <c r="H266" s="19">
        <v>-0.3</v>
      </c>
      <c r="I266" s="32"/>
      <c r="J266" s="33">
        <v>51.3080000000006</v>
      </c>
      <c r="K266" s="33">
        <v>54.148</v>
      </c>
      <c r="L266" s="33">
        <v>39.75</v>
      </c>
      <c r="M266" s="7"/>
      <c r="N266" s="7"/>
      <c r="O266" s="19"/>
      <c r="P266" s="19"/>
    </row>
    <row r="267" ht="16.6" customHeight="1">
      <c r="A267" s="29">
        <v>44409</v>
      </c>
      <c r="B267" s="30">
        <v>17.2</v>
      </c>
      <c r="C267" s="19">
        <v>18.4</v>
      </c>
      <c r="D267" s="19">
        <v>18.3809523809524</v>
      </c>
      <c r="E267" s="31"/>
      <c r="F267" s="30">
        <v>0.4</v>
      </c>
      <c r="G267" s="19">
        <v>0.3</v>
      </c>
      <c r="H267" s="19">
        <v>0.185</v>
      </c>
      <c r="I267" s="32"/>
      <c r="J267" s="33">
        <v>47.4980000000006</v>
      </c>
      <c r="K267" s="33">
        <v>44.296</v>
      </c>
      <c r="L267" s="33">
        <v>34.7238095238095</v>
      </c>
      <c r="M267" s="7"/>
      <c r="N267" s="7"/>
      <c r="O267" s="19"/>
      <c r="P267" s="19"/>
    </row>
    <row r="268" ht="16.6" customHeight="1">
      <c r="A268" s="29">
        <v>44440</v>
      </c>
      <c r="B268" s="30">
        <v>20.9</v>
      </c>
      <c r="C268" s="19">
        <v>21.9</v>
      </c>
      <c r="D268" s="19">
        <v>22.147619047619</v>
      </c>
      <c r="E268" s="31"/>
      <c r="F268" s="30">
        <v>3.1</v>
      </c>
      <c r="G268" s="19">
        <v>4.1</v>
      </c>
      <c r="H268" s="19">
        <v>3.91904761904762</v>
      </c>
      <c r="I268" s="32"/>
      <c r="J268" s="33">
        <v>49.7840000000006</v>
      </c>
      <c r="K268" s="33">
        <v>38.848</v>
      </c>
      <c r="L268" s="33">
        <v>43.1333333333333</v>
      </c>
      <c r="M268" s="7"/>
      <c r="N268" s="7"/>
      <c r="O268" s="19"/>
      <c r="P268" s="19"/>
    </row>
    <row r="269" ht="16.6" customHeight="1">
      <c r="A269" s="29">
        <v>44470</v>
      </c>
      <c r="B269" s="30">
        <v>24.3</v>
      </c>
      <c r="C269" s="19">
        <v>25</v>
      </c>
      <c r="D269" s="19">
        <v>25.247619047619</v>
      </c>
      <c r="E269" s="31"/>
      <c r="F269" s="30">
        <v>6.8</v>
      </c>
      <c r="G269" s="19">
        <v>8.1</v>
      </c>
      <c r="H269" s="19">
        <v>8.133333333333329</v>
      </c>
      <c r="I269" s="32"/>
      <c r="J269" s="33">
        <v>64.77000000000081</v>
      </c>
      <c r="K269" s="33">
        <v>56.136</v>
      </c>
      <c r="L269" s="33">
        <v>63.0761904761905</v>
      </c>
      <c r="M269" s="7"/>
      <c r="N269" s="7"/>
      <c r="O269" s="19"/>
      <c r="P269" s="19"/>
    </row>
    <row r="270" ht="16.6" customHeight="1">
      <c r="A270" s="29">
        <v>44501</v>
      </c>
      <c r="B270" s="30">
        <v>27.8</v>
      </c>
      <c r="C270" s="19">
        <v>27.4</v>
      </c>
      <c r="D270" s="19">
        <v>27.8190476190476</v>
      </c>
      <c r="E270" s="31"/>
      <c r="F270" s="30">
        <v>10.9</v>
      </c>
      <c r="G270" s="19">
        <v>11.6</v>
      </c>
      <c r="H270" s="19">
        <v>11.7666666666667</v>
      </c>
      <c r="I270" s="32"/>
      <c r="J270" s="33">
        <v>69.34200000000079</v>
      </c>
      <c r="K270" s="33">
        <v>78.372</v>
      </c>
      <c r="L270" s="33">
        <v>94.9619047619048</v>
      </c>
      <c r="M270" s="7"/>
      <c r="N270" s="7"/>
      <c r="O270" s="19">
        <f>AVERAGE(B272,F272)</f>
        <v>15.3875</v>
      </c>
      <c r="P270" t="s" s="34">
        <v>16</v>
      </c>
    </row>
    <row r="271" ht="16.6" customHeight="1">
      <c r="A271" s="29">
        <v>44531</v>
      </c>
      <c r="B271" s="30">
        <v>29.6</v>
      </c>
      <c r="C271" s="19">
        <v>29.3</v>
      </c>
      <c r="D271" s="19">
        <v>29.5571428571429</v>
      </c>
      <c r="E271" s="31"/>
      <c r="F271" s="30">
        <v>13.3</v>
      </c>
      <c r="G271" s="19">
        <v>14.1</v>
      </c>
      <c r="H271" s="19">
        <v>14.2809523809524</v>
      </c>
      <c r="I271" s="32"/>
      <c r="J271" s="33">
        <v>84.07400000000101</v>
      </c>
      <c r="K271" s="33">
        <v>93.556</v>
      </c>
      <c r="L271" s="33">
        <v>113.714285714286</v>
      </c>
      <c r="M271" s="7"/>
      <c r="N271" s="7"/>
      <c r="O271" s="19">
        <f>AVERAGE(D272,H272)</f>
        <v>16.0855041486291</v>
      </c>
      <c r="P271" t="s" s="34">
        <v>17</v>
      </c>
    </row>
    <row r="272" ht="16.6" customHeight="1">
      <c r="A272" t="s" s="35">
        <v>18</v>
      </c>
      <c r="B272" s="36">
        <f>AVERAGE(B260:B271)</f>
        <v>23.6</v>
      </c>
      <c r="C272" s="36">
        <f>AVERAGE(C260:C271)</f>
        <v>24.2</v>
      </c>
      <c r="D272" s="36">
        <f>AVERAGE(D260:D271)</f>
        <v>24.3508297258297</v>
      </c>
      <c r="E272" s="37"/>
      <c r="F272" s="36">
        <f>AVERAGE(F260:F271)</f>
        <v>7.175</v>
      </c>
      <c r="G272" s="36">
        <f>AVERAGE(G260:G271)</f>
        <v>7.76666666666667</v>
      </c>
      <c r="H272" s="36">
        <f>AVERAGE(H260:H271)</f>
        <v>7.82017857142857</v>
      </c>
      <c r="I272" s="38"/>
      <c r="J272" s="36">
        <f>AVERAGE(J260:J271)</f>
        <v>63.3730000000008</v>
      </c>
      <c r="K272" s="36">
        <f>AVERAGE(K260:K271)</f>
        <v>62.23</v>
      </c>
      <c r="L272" s="36">
        <f>AVERAGE(L260:L271)</f>
        <v>64.08677849927849</v>
      </c>
      <c r="M272" s="7"/>
      <c r="N272" s="7"/>
      <c r="O272" s="19">
        <f>O271-O270</f>
        <v>0.6980041486291</v>
      </c>
      <c r="P272" t="s" s="39">
        <v>19</v>
      </c>
    </row>
    <row r="273" ht="16.6" customHeight="1">
      <c r="A273" t="s" s="40">
        <v>20</v>
      </c>
      <c r="B273" s="41"/>
      <c r="C273" s="41"/>
      <c r="D273" s="41"/>
      <c r="E273" s="42"/>
      <c r="F273" s="41"/>
      <c r="G273" s="41"/>
      <c r="H273" s="41"/>
      <c r="I273" s="32"/>
      <c r="J273" s="19"/>
      <c r="K273" s="19"/>
      <c r="L273" s="19"/>
      <c r="M273" s="43"/>
      <c r="N273" s="19"/>
      <c r="O273" s="19"/>
      <c r="P273" s="19"/>
    </row>
    <row r="274" ht="16.6" customHeight="1">
      <c r="A274" s="44"/>
      <c r="B274" s="41"/>
      <c r="C274" s="41"/>
      <c r="D274" s="41"/>
      <c r="E274" s="42"/>
      <c r="F274" s="41"/>
      <c r="G274" s="41"/>
      <c r="H274" s="41"/>
      <c r="I274" s="32"/>
      <c r="J274" s="19"/>
      <c r="K274" s="19"/>
      <c r="L274" s="19"/>
      <c r="M274" s="43"/>
      <c r="N274" s="19"/>
      <c r="O274" s="19"/>
      <c r="P274" s="19"/>
    </row>
    <row r="275" ht="46.65" customHeight="1">
      <c r="A275" t="s" s="20">
        <v>157</v>
      </c>
      <c r="B275" t="s" s="21">
        <v>57</v>
      </c>
      <c r="C275" t="s" s="22">
        <v>158</v>
      </c>
      <c r="D275" t="s" s="22">
        <v>159</v>
      </c>
      <c r="E275" s="23"/>
      <c r="F275" t="s" s="21">
        <v>60</v>
      </c>
      <c r="G275" t="s" s="24">
        <v>158</v>
      </c>
      <c r="H275" t="s" s="24">
        <v>159</v>
      </c>
      <c r="I275" s="25"/>
      <c r="J275" t="s" s="21">
        <v>103</v>
      </c>
      <c r="K275" t="s" s="26">
        <v>160</v>
      </c>
      <c r="L275" t="s" s="26">
        <v>161</v>
      </c>
      <c r="M275" t="s" s="45">
        <v>162</v>
      </c>
      <c r="N275" s="7"/>
      <c r="O275" s="19"/>
      <c r="P275" s="19"/>
    </row>
    <row r="276" ht="16.6" customHeight="1">
      <c r="A276" s="29">
        <v>44197</v>
      </c>
      <c r="B276" s="30">
        <v>34.7</v>
      </c>
      <c r="C276" s="19">
        <v>34.7</v>
      </c>
      <c r="D276" s="19">
        <v>34.7</v>
      </c>
      <c r="E276" s="31"/>
      <c r="F276" s="30">
        <v>18.2</v>
      </c>
      <c r="G276" s="19">
        <v>18.6</v>
      </c>
      <c r="H276" s="19">
        <v>18.6</v>
      </c>
      <c r="I276" s="32"/>
      <c r="J276" s="33">
        <v>57.4040000000007</v>
      </c>
      <c r="K276" s="33">
        <v>48.6157894736842</v>
      </c>
      <c r="L276" s="33">
        <v>48.68</v>
      </c>
      <c r="M276" s="7"/>
      <c r="N276" s="7"/>
      <c r="O276" s="19"/>
      <c r="P276" s="19"/>
    </row>
    <row r="277" ht="16.6" customHeight="1">
      <c r="A277" s="29">
        <v>44228</v>
      </c>
      <c r="B277" s="30">
        <v>34</v>
      </c>
      <c r="C277" s="19">
        <v>33</v>
      </c>
      <c r="D277" s="19">
        <v>33</v>
      </c>
      <c r="E277" s="31"/>
      <c r="F277" s="30">
        <v>17.8</v>
      </c>
      <c r="G277" s="19">
        <v>18</v>
      </c>
      <c r="H277" s="19">
        <v>18</v>
      </c>
      <c r="I277" s="32"/>
      <c r="J277" s="33">
        <v>60.7060000000007</v>
      </c>
      <c r="K277" s="33">
        <v>47.1473684210526</v>
      </c>
      <c r="L277" s="33">
        <v>68.59999999999999</v>
      </c>
      <c r="M277" s="7"/>
      <c r="N277" s="7"/>
      <c r="O277" s="19"/>
      <c r="P277" s="19"/>
    </row>
    <row r="278" ht="16.6" customHeight="1">
      <c r="A278" s="29">
        <v>44256</v>
      </c>
      <c r="B278" s="30">
        <v>31</v>
      </c>
      <c r="C278" s="19">
        <v>30.2</v>
      </c>
      <c r="D278" s="19">
        <v>30.2</v>
      </c>
      <c r="E278" s="31"/>
      <c r="F278" s="30">
        <v>15</v>
      </c>
      <c r="G278" s="19">
        <v>15.4</v>
      </c>
      <c r="H278" s="19">
        <v>15.4</v>
      </c>
      <c r="I278" s="32"/>
      <c r="J278" s="33">
        <v>55.6260000000007</v>
      </c>
      <c r="K278" s="33">
        <v>41.4789473684211</v>
      </c>
      <c r="L278" s="33">
        <v>50.07</v>
      </c>
      <c r="M278" s="7"/>
      <c r="N278" s="7"/>
      <c r="O278" s="19"/>
      <c r="P278" s="19"/>
    </row>
    <row r="279" ht="16.6" customHeight="1">
      <c r="A279" s="29">
        <v>44287</v>
      </c>
      <c r="B279" s="30">
        <v>26.1</v>
      </c>
      <c r="C279" s="19">
        <v>26.4</v>
      </c>
      <c r="D279" s="19">
        <v>26.4</v>
      </c>
      <c r="E279" s="31"/>
      <c r="F279" s="30">
        <v>10.6</v>
      </c>
      <c r="G279" s="19">
        <v>10.6</v>
      </c>
      <c r="H279" s="19">
        <v>10.6</v>
      </c>
      <c r="I279" s="32"/>
      <c r="J279" s="33">
        <v>39.6240000000005</v>
      </c>
      <c r="K279" s="33">
        <v>38.4315789473684</v>
      </c>
      <c r="L279" s="33">
        <v>21.45</v>
      </c>
      <c r="M279" s="7"/>
      <c r="N279" s="7"/>
      <c r="O279" s="19"/>
      <c r="P279" s="19"/>
    </row>
    <row r="280" ht="16.6" customHeight="1">
      <c r="A280" s="29">
        <v>44317</v>
      </c>
      <c r="B280" s="30">
        <v>20.8</v>
      </c>
      <c r="C280" s="19">
        <v>21.7</v>
      </c>
      <c r="D280" s="19">
        <v>21.7</v>
      </c>
      <c r="E280" s="31"/>
      <c r="F280" s="30">
        <v>6.6</v>
      </c>
      <c r="G280" s="19">
        <v>5.5</v>
      </c>
      <c r="H280" s="19">
        <v>5.5</v>
      </c>
      <c r="I280" s="32"/>
      <c r="J280" s="33">
        <v>39.6240000000005</v>
      </c>
      <c r="K280" s="33">
        <v>35.7842105263158</v>
      </c>
      <c r="L280" s="33">
        <v>26.9</v>
      </c>
      <c r="M280" s="7"/>
      <c r="N280" s="7"/>
      <c r="O280" s="19"/>
      <c r="P280" s="19"/>
    </row>
    <row r="281" ht="16.6" customHeight="1">
      <c r="A281" s="29">
        <v>44348</v>
      </c>
      <c r="B281" s="30">
        <v>17</v>
      </c>
      <c r="C281" s="19">
        <v>18</v>
      </c>
      <c r="D281" s="19">
        <v>18</v>
      </c>
      <c r="E281" s="31"/>
      <c r="F281" s="30">
        <v>3.8</v>
      </c>
      <c r="G281" s="19">
        <v>3.9</v>
      </c>
      <c r="H281" s="19">
        <v>3.9</v>
      </c>
      <c r="I281" s="32"/>
      <c r="J281" s="33">
        <v>48.5140000000006</v>
      </c>
      <c r="K281" s="33">
        <v>57.6421052631579</v>
      </c>
      <c r="L281" s="33">
        <v>43.41</v>
      </c>
      <c r="M281" s="7"/>
      <c r="N281" s="7"/>
      <c r="O281" s="19"/>
      <c r="P281" s="19"/>
    </row>
    <row r="282" ht="16.6" customHeight="1">
      <c r="A282" s="29">
        <v>44378</v>
      </c>
      <c r="B282" s="30">
        <v>16.6</v>
      </c>
      <c r="C282" s="19">
        <v>17.4</v>
      </c>
      <c r="D282" s="19">
        <v>17.4</v>
      </c>
      <c r="E282" s="31"/>
      <c r="F282" s="30">
        <v>3.7</v>
      </c>
      <c r="G282" s="19">
        <v>1.9</v>
      </c>
      <c r="H282" s="19">
        <v>1.9</v>
      </c>
      <c r="I282" s="32"/>
      <c r="J282" s="33">
        <v>39.8780000000005</v>
      </c>
      <c r="K282" s="33">
        <v>41.7947368421053</v>
      </c>
      <c r="L282" s="33">
        <v>30.87</v>
      </c>
      <c r="M282" s="7"/>
      <c r="N282" s="7"/>
      <c r="O282" s="19"/>
      <c r="P282" s="19"/>
    </row>
    <row r="283" ht="16.6" customHeight="1">
      <c r="A283" s="29">
        <v>44409</v>
      </c>
      <c r="B283" s="30">
        <v>18.2</v>
      </c>
      <c r="C283" s="19">
        <v>19.4</v>
      </c>
      <c r="D283" s="19">
        <v>19.4</v>
      </c>
      <c r="E283" s="31"/>
      <c r="F283" s="30">
        <v>3.3</v>
      </c>
      <c r="G283" s="19">
        <v>2.3</v>
      </c>
      <c r="H283" s="19">
        <v>2.3</v>
      </c>
      <c r="I283" s="32"/>
      <c r="J283" s="33">
        <v>45.9740000000006</v>
      </c>
      <c r="K283" s="33">
        <v>31.8052631578947</v>
      </c>
      <c r="L283" s="33">
        <v>29.9157894736842</v>
      </c>
      <c r="M283" s="7"/>
      <c r="N283" s="7"/>
      <c r="O283" s="19"/>
      <c r="P283" s="19"/>
    </row>
    <row r="284" ht="16.6" customHeight="1">
      <c r="A284" s="29">
        <v>44440</v>
      </c>
      <c r="B284" s="30">
        <v>22.3</v>
      </c>
      <c r="C284" s="19">
        <v>23.5</v>
      </c>
      <c r="D284" s="19">
        <v>23.5</v>
      </c>
      <c r="E284" s="31"/>
      <c r="F284" s="30">
        <v>6.5</v>
      </c>
      <c r="G284" s="19">
        <v>5.8</v>
      </c>
      <c r="H284" s="19">
        <v>5.8</v>
      </c>
      <c r="I284" s="32"/>
      <c r="J284" s="33">
        <v>39.8780000000005</v>
      </c>
      <c r="K284" s="33">
        <v>31.7631578947368</v>
      </c>
      <c r="L284" s="33">
        <v>39.14</v>
      </c>
      <c r="M284" s="7"/>
      <c r="N284" s="7"/>
      <c r="O284" s="19"/>
      <c r="P284" s="19"/>
    </row>
    <row r="285" ht="16.6" customHeight="1">
      <c r="A285" s="29">
        <v>44470</v>
      </c>
      <c r="B285" s="30">
        <v>26.7</v>
      </c>
      <c r="C285" s="19">
        <v>27.6</v>
      </c>
      <c r="D285" s="19">
        <v>27.6</v>
      </c>
      <c r="E285" s="31"/>
      <c r="F285" s="30">
        <v>10</v>
      </c>
      <c r="G285" s="19">
        <v>10</v>
      </c>
      <c r="H285" s="19">
        <v>10</v>
      </c>
      <c r="I285" s="32"/>
      <c r="J285" s="33">
        <v>47.7520000000006</v>
      </c>
      <c r="K285" s="33">
        <v>39.2473684210526</v>
      </c>
      <c r="L285" s="33">
        <v>46.16</v>
      </c>
      <c r="M285" s="7"/>
      <c r="N285" s="7"/>
      <c r="O285" s="19"/>
      <c r="P285" s="19"/>
    </row>
    <row r="286" ht="16.6" customHeight="1">
      <c r="A286" s="29">
        <v>44501</v>
      </c>
      <c r="B286" s="30">
        <v>31</v>
      </c>
      <c r="C286" s="19">
        <v>30.8</v>
      </c>
      <c r="D286" s="19">
        <v>30.8</v>
      </c>
      <c r="E286" s="31"/>
      <c r="F286" s="30">
        <v>14.3</v>
      </c>
      <c r="G286" s="19">
        <v>14.1</v>
      </c>
      <c r="H286" s="19">
        <v>14.1</v>
      </c>
      <c r="I286" s="32"/>
      <c r="J286" s="33">
        <v>52.5780000000006</v>
      </c>
      <c r="K286" s="33">
        <v>53.6473684210526</v>
      </c>
      <c r="L286" s="33">
        <v>59.15</v>
      </c>
      <c r="M286" s="7"/>
      <c r="N286" s="7"/>
      <c r="O286" s="19">
        <f>AVERAGE(B288,F288)</f>
        <v>18.2583333333334</v>
      </c>
      <c r="P286" t="s" s="34">
        <v>16</v>
      </c>
    </row>
    <row r="287" ht="16.6" customHeight="1">
      <c r="A287" s="29">
        <v>44531</v>
      </c>
      <c r="B287" s="30">
        <v>33.9</v>
      </c>
      <c r="C287" s="19">
        <v>32.5</v>
      </c>
      <c r="D287" s="19">
        <v>32.5</v>
      </c>
      <c r="E287" s="31"/>
      <c r="F287" s="30">
        <v>16.1</v>
      </c>
      <c r="G287" s="19">
        <v>16.6</v>
      </c>
      <c r="H287" s="19">
        <v>16.6</v>
      </c>
      <c r="I287" s="32"/>
      <c r="J287" s="33">
        <v>66.8020000000008</v>
      </c>
      <c r="K287" s="33">
        <v>80.95789473684211</v>
      </c>
      <c r="L287" s="33">
        <v>82.25</v>
      </c>
      <c r="M287" s="7"/>
      <c r="N287" s="7"/>
      <c r="O287" s="19">
        <f>AVERAGE(D288,H288)</f>
        <v>18.2458333333334</v>
      </c>
      <c r="P287" t="s" s="34">
        <v>17</v>
      </c>
    </row>
    <row r="288" ht="16.6" customHeight="1">
      <c r="A288" t="s" s="35">
        <v>18</v>
      </c>
      <c r="B288" s="36">
        <f>AVERAGE(B276:B287)</f>
        <v>26.025</v>
      </c>
      <c r="C288" s="36">
        <f>AVERAGE(C276:C287)</f>
        <v>26.2666666666667</v>
      </c>
      <c r="D288" s="36">
        <f>AVERAGE(D276:D287)</f>
        <v>26.2666666666667</v>
      </c>
      <c r="E288" s="37"/>
      <c r="F288" s="36">
        <f>AVERAGE(F276:F287)</f>
        <v>10.4916666666667</v>
      </c>
      <c r="G288" s="36">
        <f>AVERAGE(G276:G287)</f>
        <v>10.225</v>
      </c>
      <c r="H288" s="36">
        <f>AVERAGE(H276:H287)</f>
        <v>10.225</v>
      </c>
      <c r="I288" s="38"/>
      <c r="J288" s="36">
        <f>AVERAGE(J276:J287)</f>
        <v>49.5300000000006</v>
      </c>
      <c r="K288" s="36">
        <f>AVERAGE(K276:K287)</f>
        <v>45.6929824561403</v>
      </c>
      <c r="L288" s="36">
        <f>AVERAGE(L276:L287)</f>
        <v>45.549649122807</v>
      </c>
      <c r="M288" s="7"/>
      <c r="N288" s="7"/>
      <c r="O288" s="19">
        <f>O287-O286</f>
        <v>-0.0125</v>
      </c>
      <c r="P288" t="s" s="39">
        <v>19</v>
      </c>
    </row>
    <row r="289" ht="16.6" customHeight="1">
      <c r="A289" t="s" s="40">
        <v>20</v>
      </c>
      <c r="B289" s="41"/>
      <c r="C289" s="41"/>
      <c r="D289" s="41"/>
      <c r="E289" s="42"/>
      <c r="F289" s="41"/>
      <c r="G289" s="41"/>
      <c r="H289" t="s" s="40">
        <v>21</v>
      </c>
      <c r="I289" s="32"/>
      <c r="J289" s="19"/>
      <c r="K289" s="19"/>
      <c r="L289" s="19"/>
      <c r="M289" s="43"/>
      <c r="N289" s="19"/>
      <c r="O289" s="19"/>
      <c r="P289" s="19"/>
    </row>
    <row r="290" ht="16.6" customHeight="1">
      <c r="A290" s="44"/>
      <c r="B290" s="41"/>
      <c r="C290" s="41"/>
      <c r="D290" s="41"/>
      <c r="E290" s="42"/>
      <c r="F290" s="41"/>
      <c r="G290" s="41"/>
      <c r="H290" s="41"/>
      <c r="I290" s="32"/>
      <c r="J290" s="19"/>
      <c r="K290" s="19"/>
      <c r="L290" s="19"/>
      <c r="M290" s="43"/>
      <c r="N290" s="19"/>
      <c r="O290" s="19"/>
      <c r="P290" s="28"/>
    </row>
    <row r="291" ht="46.65" customHeight="1">
      <c r="A291" t="s" s="20">
        <v>163</v>
      </c>
      <c r="B291" t="s" s="21">
        <v>164</v>
      </c>
      <c r="C291" t="s" s="22">
        <v>165</v>
      </c>
      <c r="D291" t="s" s="22">
        <v>166</v>
      </c>
      <c r="E291" s="23"/>
      <c r="F291" t="s" s="21">
        <v>167</v>
      </c>
      <c r="G291" t="s" s="24">
        <v>165</v>
      </c>
      <c r="H291" t="s" s="24">
        <v>166</v>
      </c>
      <c r="I291" s="32"/>
      <c r="J291" t="s" s="21">
        <v>168</v>
      </c>
      <c r="K291" t="s" s="26">
        <v>169</v>
      </c>
      <c r="L291" t="s" s="26">
        <v>170</v>
      </c>
      <c r="M291" t="s" s="45">
        <v>171</v>
      </c>
      <c r="N291" s="7"/>
      <c r="O291" s="19"/>
      <c r="P291" s="46"/>
    </row>
    <row r="292" ht="16.6" customHeight="1">
      <c r="A292" s="29">
        <v>44197</v>
      </c>
      <c r="B292" s="30">
        <v>31.7</v>
      </c>
      <c r="C292" s="19">
        <v>32.4</v>
      </c>
      <c r="D292" s="19">
        <v>33.7045454545455</v>
      </c>
      <c r="E292" s="31"/>
      <c r="F292" s="30">
        <v>15.4</v>
      </c>
      <c r="G292" s="19">
        <v>16.5</v>
      </c>
      <c r="H292" s="19">
        <v>17.5090909090909</v>
      </c>
      <c r="I292" s="32"/>
      <c r="J292" s="33">
        <v>72.3900000000009</v>
      </c>
      <c r="K292" s="33">
        <v>64.1882352941176</v>
      </c>
      <c r="L292" s="33">
        <v>62.2318181818182</v>
      </c>
      <c r="M292" s="7"/>
      <c r="N292" s="7"/>
      <c r="O292" s="19"/>
      <c r="P292" s="47"/>
    </row>
    <row r="293" ht="16.6" customHeight="1">
      <c r="A293" s="29">
        <v>44228</v>
      </c>
      <c r="B293" s="30">
        <v>32.2</v>
      </c>
      <c r="C293" s="19">
        <v>31.4</v>
      </c>
      <c r="D293" s="19">
        <v>32.1636363636364</v>
      </c>
      <c r="E293" s="31"/>
      <c r="F293" s="30">
        <v>15.2</v>
      </c>
      <c r="G293" s="19">
        <v>16.1</v>
      </c>
      <c r="H293" s="19">
        <v>16.9181818181818</v>
      </c>
      <c r="I293" s="32"/>
      <c r="J293" s="33">
        <v>59.4360000000007</v>
      </c>
      <c r="K293" s="33">
        <v>45.4588235294118</v>
      </c>
      <c r="L293" s="33">
        <v>60.6318181818182</v>
      </c>
      <c r="M293" s="7"/>
      <c r="N293" s="7"/>
      <c r="O293" s="19"/>
      <c r="P293" s="47"/>
    </row>
    <row r="294" ht="16.6" customHeight="1">
      <c r="A294" s="29">
        <v>44256</v>
      </c>
      <c r="B294" s="30">
        <v>29.7</v>
      </c>
      <c r="C294" s="19">
        <v>29.3</v>
      </c>
      <c r="D294" s="19">
        <v>29.2318181818182</v>
      </c>
      <c r="E294" s="31"/>
      <c r="F294" s="30">
        <v>12.7</v>
      </c>
      <c r="G294" s="19">
        <v>13.6</v>
      </c>
      <c r="H294" s="19">
        <v>14.4818181818182</v>
      </c>
      <c r="I294" s="32"/>
      <c r="J294" s="33">
        <v>62.4840000000008</v>
      </c>
      <c r="K294" s="33">
        <v>55.5882352941176</v>
      </c>
      <c r="L294" s="33">
        <v>62.3363636363636</v>
      </c>
      <c r="M294" s="7"/>
      <c r="N294" s="7"/>
      <c r="O294" s="19"/>
      <c r="P294" s="47"/>
    </row>
    <row r="295" ht="16.6" customHeight="1">
      <c r="A295" s="29">
        <v>44287</v>
      </c>
      <c r="B295" s="30">
        <v>24.9</v>
      </c>
      <c r="C295" s="19">
        <v>25</v>
      </c>
      <c r="D295" s="19">
        <v>25.6545454545455</v>
      </c>
      <c r="E295" s="31"/>
      <c r="F295" s="51">
        <v>8.4</v>
      </c>
      <c r="G295" s="19">
        <v>9</v>
      </c>
      <c r="H295" s="19">
        <v>9.56818181818182</v>
      </c>
      <c r="I295" s="32"/>
      <c r="J295" s="33">
        <v>45.4660000000006</v>
      </c>
      <c r="K295" s="33">
        <v>49.1764705882353</v>
      </c>
      <c r="L295" s="33">
        <v>30.747619047619</v>
      </c>
      <c r="M295" s="7"/>
      <c r="N295" s="7"/>
      <c r="O295" s="19"/>
      <c r="P295" s="47"/>
    </row>
    <row r="296" ht="16.6" customHeight="1">
      <c r="A296" s="29">
        <v>44317</v>
      </c>
      <c r="B296" s="30">
        <v>19.8</v>
      </c>
      <c r="C296" s="19">
        <v>20.5</v>
      </c>
      <c r="D296" s="19">
        <v>20.7285714285714</v>
      </c>
      <c r="E296" s="31"/>
      <c r="F296" s="30">
        <v>4.2</v>
      </c>
      <c r="G296" s="19">
        <v>5.1</v>
      </c>
      <c r="H296" s="19">
        <v>5.03333333333333</v>
      </c>
      <c r="I296" s="32"/>
      <c r="J296" s="33">
        <v>43.1800000000005</v>
      </c>
      <c r="K296" s="33">
        <v>32.0588235294118</v>
      </c>
      <c r="L296" s="33">
        <v>35.1272727272727</v>
      </c>
      <c r="M296" s="7"/>
      <c r="N296" s="7"/>
      <c r="O296" s="19"/>
      <c r="P296" s="47"/>
    </row>
    <row r="297" ht="16.6" customHeight="1">
      <c r="A297" s="29">
        <v>44348</v>
      </c>
      <c r="B297" s="30">
        <v>16.3</v>
      </c>
      <c r="C297" s="19">
        <v>16.6</v>
      </c>
      <c r="D297" s="19">
        <v>17.0285714285714</v>
      </c>
      <c r="E297" s="31"/>
      <c r="F297" s="30">
        <v>2.2</v>
      </c>
      <c r="G297" s="19">
        <v>2.9</v>
      </c>
      <c r="H297" s="19">
        <v>3.15714285714286</v>
      </c>
      <c r="I297" s="32"/>
      <c r="J297" s="33">
        <v>62.4840000000008</v>
      </c>
      <c r="K297" s="33">
        <v>71.7117647058824</v>
      </c>
      <c r="L297" s="33">
        <v>54.8636363636364</v>
      </c>
      <c r="M297" s="7"/>
      <c r="N297" s="7"/>
      <c r="O297" s="19"/>
      <c r="P297" s="47"/>
    </row>
    <row r="298" ht="16.6" customHeight="1">
      <c r="A298" s="29">
        <v>44378</v>
      </c>
      <c r="B298" s="30">
        <v>15.6</v>
      </c>
      <c r="C298" s="19">
        <v>16</v>
      </c>
      <c r="D298" s="19">
        <v>16.7333333333333</v>
      </c>
      <c r="E298" s="31"/>
      <c r="F298" s="30">
        <v>1.2</v>
      </c>
      <c r="G298" s="19">
        <v>1.6</v>
      </c>
      <c r="H298" s="19">
        <v>1.76666666666667</v>
      </c>
      <c r="I298" s="32"/>
      <c r="J298" s="33">
        <v>47.4980000000006</v>
      </c>
      <c r="K298" s="33">
        <v>58.5705882352941</v>
      </c>
      <c r="L298" s="33">
        <v>40.2</v>
      </c>
      <c r="M298" s="7"/>
      <c r="N298" s="7"/>
      <c r="O298" s="19"/>
      <c r="P298" s="47"/>
    </row>
    <row r="299" ht="16.6" customHeight="1">
      <c r="A299" s="29">
        <v>44409</v>
      </c>
      <c r="B299" s="30">
        <v>17.8</v>
      </c>
      <c r="C299" s="19">
        <v>18</v>
      </c>
      <c r="D299" s="19">
        <v>18.7809523809524</v>
      </c>
      <c r="E299" s="31"/>
      <c r="F299" s="30">
        <v>1.5</v>
      </c>
      <c r="G299" s="19">
        <v>2.4</v>
      </c>
      <c r="H299" s="19">
        <v>2.44285714285714</v>
      </c>
      <c r="I299" s="32"/>
      <c r="J299" s="33">
        <v>47.4980000000006</v>
      </c>
      <c r="K299" s="33">
        <v>44.2235294117647</v>
      </c>
      <c r="L299" s="33">
        <v>37.1857142857143</v>
      </c>
      <c r="M299" s="7"/>
      <c r="N299" s="7"/>
      <c r="O299" s="19"/>
      <c r="P299" s="33"/>
    </row>
    <row r="300" ht="16.6" customHeight="1">
      <c r="A300" s="29">
        <v>44440</v>
      </c>
      <c r="B300" s="30">
        <v>21.8</v>
      </c>
      <c r="C300" s="19">
        <v>21.7</v>
      </c>
      <c r="D300" s="19">
        <v>22.9285714285714</v>
      </c>
      <c r="E300" s="31"/>
      <c r="F300" s="30">
        <v>4.3</v>
      </c>
      <c r="G300" s="19">
        <v>5.1</v>
      </c>
      <c r="H300" s="19">
        <v>5.86190476190476</v>
      </c>
      <c r="I300" s="32"/>
      <c r="J300" s="33">
        <v>44.9580000000005</v>
      </c>
      <c r="K300" s="33">
        <v>41.0529411764706</v>
      </c>
      <c r="L300" s="33">
        <v>43.2380952380952</v>
      </c>
      <c r="M300" s="7"/>
      <c r="N300" s="7"/>
      <c r="O300" s="19"/>
      <c r="P300" s="33"/>
    </row>
    <row r="301" ht="16.6" customHeight="1">
      <c r="A301" s="29">
        <v>44470</v>
      </c>
      <c r="B301" s="30">
        <v>25.8</v>
      </c>
      <c r="C301" s="19">
        <v>25.4</v>
      </c>
      <c r="D301" s="19">
        <v>26.4857142857143</v>
      </c>
      <c r="E301" s="31"/>
      <c r="F301" s="30">
        <v>8.1</v>
      </c>
      <c r="G301" s="19">
        <v>8.800000000000001</v>
      </c>
      <c r="H301" s="19">
        <v>9.56666666666667</v>
      </c>
      <c r="I301" s="32"/>
      <c r="J301" s="33">
        <v>54.3560000000007</v>
      </c>
      <c r="K301" s="33">
        <v>52.5647058823529</v>
      </c>
      <c r="L301" s="33">
        <v>56.9857142857143</v>
      </c>
      <c r="M301" s="7"/>
      <c r="N301" s="7"/>
      <c r="O301" s="19"/>
      <c r="P301" s="33"/>
    </row>
    <row r="302" ht="16.6" customHeight="1">
      <c r="A302" s="29">
        <v>44501</v>
      </c>
      <c r="B302" s="30">
        <v>29.9</v>
      </c>
      <c r="C302" s="19">
        <v>28.7</v>
      </c>
      <c r="D302" s="19">
        <v>29.5571428571429</v>
      </c>
      <c r="E302" s="31"/>
      <c r="F302" s="30">
        <v>11.9</v>
      </c>
      <c r="G302" s="19">
        <v>12.1</v>
      </c>
      <c r="H302" s="19">
        <v>13.4238095238095</v>
      </c>
      <c r="I302" s="32"/>
      <c r="J302" s="33">
        <v>63.7540000000008</v>
      </c>
      <c r="K302" s="33">
        <v>67.0588235294118</v>
      </c>
      <c r="L302" s="33">
        <v>78.90000000000001</v>
      </c>
      <c r="M302" s="7"/>
      <c r="N302" s="7"/>
      <c r="O302" s="19">
        <f>AVERAGE(B304,F304)</f>
        <v>16.5125</v>
      </c>
      <c r="P302" t="s" s="34">
        <v>16</v>
      </c>
    </row>
    <row r="303" ht="16.6" customHeight="1">
      <c r="A303" s="29">
        <v>44531</v>
      </c>
      <c r="B303" s="30">
        <v>31.4</v>
      </c>
      <c r="C303" s="19">
        <v>31.3</v>
      </c>
      <c r="D303" s="19">
        <v>31.6619047619048</v>
      </c>
      <c r="E303" s="31"/>
      <c r="F303" s="30">
        <v>14.3</v>
      </c>
      <c r="G303" s="19">
        <v>14.8</v>
      </c>
      <c r="H303" s="19">
        <v>15.4142857142857</v>
      </c>
      <c r="I303" s="32"/>
      <c r="J303" s="33">
        <v>86.1060000000011</v>
      </c>
      <c r="K303" s="33">
        <v>92.8058823529412</v>
      </c>
      <c r="L303" s="33">
        <v>86.4238095238095</v>
      </c>
      <c r="M303" s="7"/>
      <c r="N303" s="7"/>
      <c r="O303" s="19">
        <f>AVERAGE(D304,H304)</f>
        <v>17.4918019480519</v>
      </c>
      <c r="P303" t="s" s="34">
        <v>17</v>
      </c>
    </row>
    <row r="304" ht="16.6" customHeight="1">
      <c r="A304" t="s" s="35">
        <v>18</v>
      </c>
      <c r="B304" s="36">
        <f>AVERAGE(B292:B303)</f>
        <v>24.7416666666667</v>
      </c>
      <c r="C304" s="36">
        <f>AVERAGE(C292:C303)</f>
        <v>24.6916666666667</v>
      </c>
      <c r="D304" s="36">
        <f>AVERAGE(D292:D303)</f>
        <v>25.3882756132756</v>
      </c>
      <c r="E304" s="37"/>
      <c r="F304" s="36">
        <f>AVERAGE(F292:F303)</f>
        <v>8.28333333333333</v>
      </c>
      <c r="G304" s="36">
        <f>AVERAGE(G292:G303)</f>
        <v>9</v>
      </c>
      <c r="H304" s="36">
        <f>AVERAGE(H292:H303)</f>
        <v>9.59532828282828</v>
      </c>
      <c r="I304" s="38"/>
      <c r="J304" s="36">
        <f>AVERAGE(J292:J303)</f>
        <v>57.4675000000007</v>
      </c>
      <c r="K304" s="36">
        <f>AVERAGE(K292:K303)</f>
        <v>56.2049019607843</v>
      </c>
      <c r="L304" s="36">
        <f>AVERAGE(L292:L303)</f>
        <v>54.0726551226551</v>
      </c>
      <c r="M304" s="7"/>
      <c r="N304" s="7"/>
      <c r="O304" s="19">
        <f>O303-O302</f>
        <v>0.9793019480519</v>
      </c>
      <c r="P304" t="s" s="39">
        <v>19</v>
      </c>
    </row>
    <row r="305" ht="16.6" customHeight="1">
      <c r="A305" s="44"/>
      <c r="B305" s="41"/>
      <c r="C305" s="41"/>
      <c r="D305" s="41"/>
      <c r="E305" s="42"/>
      <c r="F305" s="41"/>
      <c r="G305" s="41"/>
      <c r="H305" s="41"/>
      <c r="I305" s="32"/>
      <c r="J305" s="19"/>
      <c r="K305" s="19"/>
      <c r="L305" s="19"/>
      <c r="M305" s="43"/>
      <c r="N305" s="19"/>
      <c r="O305" s="19"/>
      <c r="P305" s="19"/>
    </row>
    <row r="306" ht="16.6" customHeight="1">
      <c r="A306" s="44"/>
      <c r="B306" s="41"/>
      <c r="C306" s="41"/>
      <c r="D306" s="41"/>
      <c r="E306" s="42"/>
      <c r="F306" s="41"/>
      <c r="G306" s="41"/>
      <c r="H306" s="41"/>
      <c r="I306" s="32"/>
      <c r="J306" s="19"/>
      <c r="K306" s="19"/>
      <c r="L306" s="19"/>
      <c r="M306" s="43"/>
      <c r="N306" s="28"/>
      <c r="O306" s="28"/>
      <c r="P306" s="19"/>
    </row>
    <row r="307" ht="46.65" customHeight="1">
      <c r="A307" t="s" s="20">
        <v>172</v>
      </c>
      <c r="B307" t="s" s="21">
        <v>173</v>
      </c>
      <c r="C307" t="s" s="22">
        <v>174</v>
      </c>
      <c r="D307" t="s" s="22">
        <v>175</v>
      </c>
      <c r="E307" s="23"/>
      <c r="F307" t="s" s="21">
        <v>176</v>
      </c>
      <c r="G307" t="s" s="24">
        <v>174</v>
      </c>
      <c r="H307" t="s" s="24">
        <v>175</v>
      </c>
      <c r="I307" s="32"/>
      <c r="J307" t="s" s="21">
        <v>94</v>
      </c>
      <c r="K307" t="s" s="26">
        <v>177</v>
      </c>
      <c r="L307" t="s" s="26">
        <v>178</v>
      </c>
      <c r="M307" t="s" s="45">
        <v>179</v>
      </c>
      <c r="N307" s="7"/>
      <c r="O307" s="19"/>
      <c r="P307" s="19"/>
    </row>
    <row r="308" ht="16.6" customHeight="1">
      <c r="A308" s="29">
        <v>44197</v>
      </c>
      <c r="B308" s="30">
        <v>32.6</v>
      </c>
      <c r="C308" s="19">
        <v>33</v>
      </c>
      <c r="D308" s="19">
        <v>33.3909090909091</v>
      </c>
      <c r="E308" s="31"/>
      <c r="F308" s="30">
        <v>17</v>
      </c>
      <c r="G308" s="19">
        <v>17.7</v>
      </c>
      <c r="H308" s="19">
        <v>17.8181818181818</v>
      </c>
      <c r="I308" s="32"/>
      <c r="J308" s="33">
        <v>71.3740000000009</v>
      </c>
      <c r="K308" s="33">
        <v>83.0260869565217</v>
      </c>
      <c r="L308" s="33">
        <v>60.8090909090909</v>
      </c>
      <c r="M308" s="7"/>
      <c r="N308" s="7"/>
      <c r="O308" s="19"/>
      <c r="P308" s="19"/>
    </row>
    <row r="309" ht="16.6" customHeight="1">
      <c r="A309" s="29">
        <v>44228</v>
      </c>
      <c r="B309" s="30">
        <v>32</v>
      </c>
      <c r="C309" s="19">
        <v>31.6</v>
      </c>
      <c r="D309" s="19">
        <v>32.1136363636364</v>
      </c>
      <c r="E309" s="31"/>
      <c r="F309" s="30">
        <v>17.1</v>
      </c>
      <c r="G309" s="19">
        <v>17</v>
      </c>
      <c r="H309" s="19">
        <v>17.1409090909091</v>
      </c>
      <c r="I309" s="32"/>
      <c r="J309" s="33">
        <v>65.0240000000008</v>
      </c>
      <c r="K309" s="33">
        <v>57.2304347826087</v>
      </c>
      <c r="L309" s="33">
        <v>80.1090909090909</v>
      </c>
      <c r="M309" s="7"/>
      <c r="N309" s="7"/>
      <c r="O309" s="19"/>
      <c r="P309" s="19"/>
    </row>
    <row r="310" ht="16.6" customHeight="1">
      <c r="A310" s="29">
        <v>44256</v>
      </c>
      <c r="B310" s="30">
        <v>29.1</v>
      </c>
      <c r="C310" s="19">
        <v>29.3</v>
      </c>
      <c r="D310" s="19">
        <v>29.3227272727273</v>
      </c>
      <c r="E310" s="31"/>
      <c r="F310" s="30">
        <v>14.3</v>
      </c>
      <c r="G310" s="19">
        <v>14.5</v>
      </c>
      <c r="H310" s="19">
        <v>14.7454545454545</v>
      </c>
      <c r="I310" s="32"/>
      <c r="J310" s="33">
        <v>54.6100000000007</v>
      </c>
      <c r="K310" s="33">
        <v>47.4913043478261</v>
      </c>
      <c r="L310" s="33">
        <v>66.56363636363641</v>
      </c>
      <c r="M310" s="7"/>
      <c r="N310" s="7"/>
      <c r="O310" s="19"/>
      <c r="P310" s="19"/>
    </row>
    <row r="311" ht="16.6" customHeight="1">
      <c r="A311" s="29">
        <v>44287</v>
      </c>
      <c r="B311" s="30">
        <v>25.1</v>
      </c>
      <c r="C311" s="19">
        <v>25.5</v>
      </c>
      <c r="D311" s="19">
        <v>25.6227272727273</v>
      </c>
      <c r="E311" s="31"/>
      <c r="F311" s="51">
        <v>10.1</v>
      </c>
      <c r="G311" s="19">
        <v>10</v>
      </c>
      <c r="H311" s="19">
        <v>10.2090909090909</v>
      </c>
      <c r="I311" s="32"/>
      <c r="J311" s="33">
        <v>45.7200000000006</v>
      </c>
      <c r="K311" s="33">
        <v>32.1826086956522</v>
      </c>
      <c r="L311" s="33">
        <v>26.6545454545455</v>
      </c>
      <c r="M311" s="7"/>
      <c r="N311" s="7"/>
      <c r="O311" s="19"/>
      <c r="P311" s="19"/>
    </row>
    <row r="312" ht="16.6" customHeight="1">
      <c r="A312" s="29">
        <v>44317</v>
      </c>
      <c r="B312" s="30">
        <v>20.4</v>
      </c>
      <c r="C312" s="19">
        <v>20.7</v>
      </c>
      <c r="D312" s="19">
        <v>20.7772727272727</v>
      </c>
      <c r="E312" s="31"/>
      <c r="F312" s="30">
        <v>6</v>
      </c>
      <c r="G312" s="19">
        <v>6</v>
      </c>
      <c r="H312" s="19">
        <v>5.33181818181818</v>
      </c>
      <c r="I312" s="32"/>
      <c r="J312" s="33">
        <v>40.6400000000005</v>
      </c>
      <c r="K312" s="33">
        <v>28.4173913043478</v>
      </c>
      <c r="L312" s="33">
        <v>27.4363636363636</v>
      </c>
      <c r="M312" s="7"/>
      <c r="N312" s="7"/>
      <c r="O312" s="19"/>
      <c r="P312" s="19"/>
    </row>
    <row r="313" ht="16.6" customHeight="1">
      <c r="A313" s="29">
        <v>44348</v>
      </c>
      <c r="B313" s="30">
        <v>16.8</v>
      </c>
      <c r="C313" s="19">
        <v>17.1</v>
      </c>
      <c r="D313" s="19">
        <v>17.2772727272727</v>
      </c>
      <c r="E313" s="31"/>
      <c r="F313" s="30">
        <v>3.7</v>
      </c>
      <c r="G313" s="19">
        <v>3.7</v>
      </c>
      <c r="H313" s="19">
        <v>3.67727272727273</v>
      </c>
      <c r="I313" s="32"/>
      <c r="J313" s="33">
        <v>58.9280000000007</v>
      </c>
      <c r="K313" s="33">
        <v>60.1</v>
      </c>
      <c r="L313" s="33">
        <v>56.9727272727273</v>
      </c>
      <c r="M313" s="7"/>
      <c r="N313" s="7"/>
      <c r="O313" s="19"/>
      <c r="P313" s="19"/>
    </row>
    <row r="314" ht="16.6" customHeight="1">
      <c r="A314" s="29">
        <v>44378</v>
      </c>
      <c r="B314" s="30">
        <v>15.8</v>
      </c>
      <c r="C314" s="19">
        <v>16.5</v>
      </c>
      <c r="D314" s="19">
        <v>16.6238095238095</v>
      </c>
      <c r="E314" s="31"/>
      <c r="F314" s="30">
        <v>2.4</v>
      </c>
      <c r="G314" s="19">
        <v>2.3</v>
      </c>
      <c r="H314" s="19">
        <v>2.12857142857143</v>
      </c>
      <c r="I314" s="32"/>
      <c r="J314" s="33">
        <v>45.9740000000006</v>
      </c>
      <c r="K314" s="33">
        <v>43.6565217391304</v>
      </c>
      <c r="L314" s="33">
        <v>37.8636363636364</v>
      </c>
      <c r="M314" s="7"/>
      <c r="N314" s="7"/>
      <c r="O314" s="19"/>
      <c r="P314" s="19"/>
    </row>
    <row r="315" ht="16.6" customHeight="1">
      <c r="A315" s="29">
        <v>44409</v>
      </c>
      <c r="B315" s="30">
        <v>18.1</v>
      </c>
      <c r="C315" s="19">
        <v>18.4</v>
      </c>
      <c r="D315" s="19">
        <v>18.5</v>
      </c>
      <c r="E315" s="31"/>
      <c r="F315" s="30">
        <v>2.9</v>
      </c>
      <c r="G315" s="19">
        <v>2.7</v>
      </c>
      <c r="H315" s="19">
        <v>2.57142857142857</v>
      </c>
      <c r="I315" s="32"/>
      <c r="J315" s="33">
        <v>45.9740000000006</v>
      </c>
      <c r="K315" s="33">
        <v>37.1608695652174</v>
      </c>
      <c r="L315" s="33">
        <v>38.152380952381</v>
      </c>
      <c r="M315" s="7"/>
      <c r="N315" s="7"/>
      <c r="O315" s="19"/>
      <c r="P315" s="19"/>
    </row>
    <row r="316" ht="16.6" customHeight="1">
      <c r="A316" s="29">
        <v>44440</v>
      </c>
      <c r="B316" s="30">
        <v>22.3</v>
      </c>
      <c r="C316" s="19">
        <v>22.1</v>
      </c>
      <c r="D316" s="19">
        <v>22.6333333333333</v>
      </c>
      <c r="E316" s="31"/>
      <c r="F316" s="30">
        <v>5.6</v>
      </c>
      <c r="G316" s="19">
        <v>5.8</v>
      </c>
      <c r="H316" s="19">
        <v>5.90952380952381</v>
      </c>
      <c r="I316" s="32"/>
      <c r="J316" s="33">
        <v>51.3080000000006</v>
      </c>
      <c r="K316" s="33">
        <v>35.6478260869565</v>
      </c>
      <c r="L316" s="33">
        <v>39.8857142857143</v>
      </c>
      <c r="M316" s="7"/>
      <c r="N316" s="7"/>
      <c r="O316" s="19"/>
      <c r="P316" s="19"/>
    </row>
    <row r="317" ht="16.6" customHeight="1">
      <c r="A317" s="29">
        <v>44470</v>
      </c>
      <c r="B317" s="30">
        <v>25.9</v>
      </c>
      <c r="C317" s="19">
        <v>25.7</v>
      </c>
      <c r="D317" s="19">
        <v>26.2714285714286</v>
      </c>
      <c r="E317" s="31"/>
      <c r="F317" s="30">
        <v>9.6</v>
      </c>
      <c r="G317" s="19">
        <v>9.699999999999999</v>
      </c>
      <c r="H317" s="19">
        <v>9.790476190476189</v>
      </c>
      <c r="I317" s="32"/>
      <c r="J317" s="33">
        <v>54.3560000000007</v>
      </c>
      <c r="K317" s="33">
        <v>44.2608695652174</v>
      </c>
      <c r="L317" s="33">
        <v>53.0285714285714</v>
      </c>
      <c r="M317" s="7"/>
      <c r="N317" s="7"/>
      <c r="O317" s="19"/>
      <c r="P317" s="19"/>
    </row>
    <row r="318" ht="16.6" customHeight="1">
      <c r="A318" s="29">
        <v>44501</v>
      </c>
      <c r="B318" s="30">
        <v>29.7</v>
      </c>
      <c r="C318" s="19">
        <v>28.7</v>
      </c>
      <c r="D318" s="19">
        <v>29.3380952380952</v>
      </c>
      <c r="E318" s="31"/>
      <c r="F318" s="30">
        <v>13.3</v>
      </c>
      <c r="G318" s="19">
        <v>13.3</v>
      </c>
      <c r="H318" s="19">
        <v>13.5714285714286</v>
      </c>
      <c r="I318" s="32"/>
      <c r="J318" s="33">
        <v>68.58000000000079</v>
      </c>
      <c r="K318" s="33">
        <v>60.8772727272727</v>
      </c>
      <c r="L318" s="33">
        <v>85.5333333333333</v>
      </c>
      <c r="M318" s="7"/>
      <c r="N318" s="7"/>
      <c r="O318" s="19">
        <f>AVERAGE(B320,F320)</f>
        <v>17.375</v>
      </c>
      <c r="P318" t="s" s="34">
        <v>16</v>
      </c>
    </row>
    <row r="319" ht="16.6" customHeight="1">
      <c r="A319" s="29">
        <v>44531</v>
      </c>
      <c r="B319" s="30">
        <v>31.3</v>
      </c>
      <c r="C319" s="19">
        <v>30.8</v>
      </c>
      <c r="D319" s="19">
        <v>31.2761904761905</v>
      </c>
      <c r="E319" s="31"/>
      <c r="F319" s="30">
        <v>15.9</v>
      </c>
      <c r="G319" s="19">
        <v>15.7</v>
      </c>
      <c r="H319" s="19">
        <v>16.0095238095238</v>
      </c>
      <c r="I319" s="32"/>
      <c r="J319" s="33">
        <v>72.89800000000091</v>
      </c>
      <c r="K319" s="33">
        <v>72.4681818181818</v>
      </c>
      <c r="L319" s="33">
        <v>90.2095238095238</v>
      </c>
      <c r="M319" s="7"/>
      <c r="N319" s="7"/>
      <c r="O319" s="19">
        <f>AVERAGE(D320,H320)</f>
        <v>17.5854617604618</v>
      </c>
      <c r="P319" t="s" s="34">
        <v>17</v>
      </c>
    </row>
    <row r="320" ht="16.6" customHeight="1">
      <c r="A320" t="s" s="35">
        <v>18</v>
      </c>
      <c r="B320" s="36">
        <f>AVERAGE(B308:B319)</f>
        <v>24.925</v>
      </c>
      <c r="C320" s="36">
        <f>AVERAGE(C308:C319)</f>
        <v>24.95</v>
      </c>
      <c r="D320" s="36">
        <f>AVERAGE(D308:D319)</f>
        <v>25.2622835497836</v>
      </c>
      <c r="E320" s="37"/>
      <c r="F320" s="36">
        <f>AVERAGE(F308:F319)</f>
        <v>9.824999999999999</v>
      </c>
      <c r="G320" s="36">
        <f>AVERAGE(G308:G319)</f>
        <v>9.866666666666671</v>
      </c>
      <c r="H320" s="36">
        <f>AVERAGE(H308:H319)</f>
        <v>9.908639971139969</v>
      </c>
      <c r="I320" s="38"/>
      <c r="J320" s="36">
        <f>AVERAGE(J308:J319)</f>
        <v>56.2821666666674</v>
      </c>
      <c r="K320" s="36">
        <f>AVERAGE(K308:K319)</f>
        <v>50.2099472990777</v>
      </c>
      <c r="L320" s="36">
        <f>AVERAGE(L308:L319)</f>
        <v>55.2682178932179</v>
      </c>
      <c r="M320" s="7"/>
      <c r="N320" s="7"/>
      <c r="O320" s="19">
        <f>O319-O318</f>
        <v>0.2104617604618</v>
      </c>
      <c r="P320" t="s" s="39">
        <v>19</v>
      </c>
    </row>
    <row r="321" ht="16.6" customHeight="1">
      <c r="A321" s="44"/>
      <c r="B321" s="41"/>
      <c r="C321" s="41"/>
      <c r="D321" t="s" s="40">
        <v>55</v>
      </c>
      <c r="E321" s="42"/>
      <c r="F321" s="41"/>
      <c r="G321" s="41"/>
      <c r="H321" t="s" s="40">
        <v>21</v>
      </c>
      <c r="I321" s="32"/>
      <c r="J321" s="19"/>
      <c r="K321" s="19"/>
      <c r="L321" s="19"/>
      <c r="M321" s="43"/>
      <c r="N321" s="19"/>
      <c r="O321" s="19"/>
      <c r="P321" s="19"/>
    </row>
    <row r="322" ht="16.6" customHeight="1">
      <c r="A322" s="44"/>
      <c r="B322" s="41"/>
      <c r="C322" s="41"/>
      <c r="D322" s="41"/>
      <c r="E322" s="42"/>
      <c r="F322" s="41"/>
      <c r="G322" s="41"/>
      <c r="H322" s="41"/>
      <c r="I322" s="32"/>
      <c r="J322" s="19"/>
      <c r="K322" s="19"/>
      <c r="L322" s="19"/>
      <c r="M322" s="43"/>
      <c r="N322" s="19"/>
      <c r="O322" s="19"/>
      <c r="P322" s="19"/>
    </row>
    <row r="323" ht="46.65" customHeight="1">
      <c r="A323" t="s" s="20">
        <v>180</v>
      </c>
      <c r="B323" t="s" s="21">
        <v>181</v>
      </c>
      <c r="C323" t="s" s="22">
        <v>182</v>
      </c>
      <c r="D323" t="s" s="22">
        <v>183</v>
      </c>
      <c r="E323" s="23"/>
      <c r="F323" t="s" s="21">
        <v>184</v>
      </c>
      <c r="G323" t="s" s="24">
        <v>182</v>
      </c>
      <c r="H323" t="s" s="24">
        <v>183</v>
      </c>
      <c r="I323" s="32"/>
      <c r="J323" t="s" s="21">
        <v>185</v>
      </c>
      <c r="K323" t="s" s="26">
        <v>186</v>
      </c>
      <c r="L323" t="s" s="26">
        <v>187</v>
      </c>
      <c r="M323" t="s" s="45">
        <v>188</v>
      </c>
      <c r="N323" s="7"/>
      <c r="O323" s="19"/>
      <c r="P323" s="19"/>
    </row>
    <row r="324" ht="16.6" customHeight="1">
      <c r="A324" s="29">
        <v>44197</v>
      </c>
      <c r="B324" s="30">
        <v>27.2</v>
      </c>
      <c r="C324" s="19">
        <v>27.2</v>
      </c>
      <c r="D324" s="19">
        <v>27.1909090909091</v>
      </c>
      <c r="E324" s="31"/>
      <c r="F324" s="30">
        <v>13.1</v>
      </c>
      <c r="G324" s="19">
        <v>13</v>
      </c>
      <c r="H324" s="19">
        <v>13.0454545454545</v>
      </c>
      <c r="I324" s="32"/>
      <c r="J324" s="33">
        <v>92.20200000000111</v>
      </c>
      <c r="K324" s="33">
        <v>92.1188679245283</v>
      </c>
      <c r="L324" s="33">
        <v>91.2909090909091</v>
      </c>
      <c r="M324" s="7"/>
      <c r="N324" s="7"/>
      <c r="O324" s="19"/>
      <c r="P324" s="47"/>
    </row>
    <row r="325" ht="16.6" customHeight="1">
      <c r="A325" s="29">
        <v>44228</v>
      </c>
      <c r="B325" s="30">
        <v>26.2</v>
      </c>
      <c r="C325" s="19">
        <v>25.8</v>
      </c>
      <c r="D325" s="19">
        <v>25.8772727272727</v>
      </c>
      <c r="E325" s="31"/>
      <c r="F325" s="30">
        <v>12.8</v>
      </c>
      <c r="G325" s="19">
        <v>12.7</v>
      </c>
      <c r="H325" s="19">
        <v>12.7409090909091</v>
      </c>
      <c r="I325" s="32"/>
      <c r="J325" s="33">
        <v>85.090000000001</v>
      </c>
      <c r="K325" s="33">
        <v>74.9056603773585</v>
      </c>
      <c r="L325" s="33">
        <v>93.39047619047621</v>
      </c>
      <c r="M325" s="7"/>
      <c r="N325" s="7"/>
      <c r="O325" s="19"/>
      <c r="P325" s="47"/>
    </row>
    <row r="326" ht="16.6" customHeight="1">
      <c r="A326" s="29">
        <v>44256</v>
      </c>
      <c r="B326" s="30">
        <v>23.8</v>
      </c>
      <c r="C326" s="19">
        <v>23.9</v>
      </c>
      <c r="D326" s="19">
        <v>23.7363636363636</v>
      </c>
      <c r="E326" s="31"/>
      <c r="F326" s="30">
        <v>10.9</v>
      </c>
      <c r="G326" s="19">
        <v>10.7</v>
      </c>
      <c r="H326" s="19">
        <v>10.7363636363636</v>
      </c>
      <c r="I326" s="32"/>
      <c r="J326" s="33">
        <v>68.3260000000008</v>
      </c>
      <c r="K326" s="33">
        <v>70.9358490566038</v>
      </c>
      <c r="L326" s="33">
        <v>70.5454545454545</v>
      </c>
      <c r="M326" s="7"/>
      <c r="N326" s="7"/>
      <c r="O326" s="19"/>
      <c r="P326" s="47"/>
    </row>
    <row r="327" ht="16.6" customHeight="1">
      <c r="A327" s="29">
        <v>44287</v>
      </c>
      <c r="B327" s="30">
        <v>20.4</v>
      </c>
      <c r="C327" s="19">
        <v>20.5</v>
      </c>
      <c r="D327" s="19">
        <v>20.5636363636364</v>
      </c>
      <c r="E327" s="31"/>
      <c r="F327" s="51">
        <v>7.1</v>
      </c>
      <c r="G327" s="19">
        <v>6.7</v>
      </c>
      <c r="H327" s="19">
        <v>6.69545454545455</v>
      </c>
      <c r="I327" s="32"/>
      <c r="J327" s="33">
        <v>50.5460000000006</v>
      </c>
      <c r="K327" s="33">
        <v>49.5698113207547</v>
      </c>
      <c r="L327" s="33">
        <v>35.2454545454545</v>
      </c>
      <c r="M327" s="7"/>
      <c r="N327" s="7"/>
      <c r="O327" s="19"/>
      <c r="P327" s="47"/>
    </row>
    <row r="328" ht="16.6" customHeight="1">
      <c r="A328" s="29">
        <v>44317</v>
      </c>
      <c r="B328" s="30">
        <v>16.1</v>
      </c>
      <c r="C328" s="19">
        <v>16.6</v>
      </c>
      <c r="D328" s="19">
        <v>16.6772727272727</v>
      </c>
      <c r="E328" s="31"/>
      <c r="F328" s="30">
        <v>3.3</v>
      </c>
      <c r="G328" s="19">
        <v>2.1</v>
      </c>
      <c r="H328" s="19">
        <v>1.91363636363636</v>
      </c>
      <c r="I328" s="32"/>
      <c r="J328" s="33">
        <v>41.9100000000005</v>
      </c>
      <c r="K328" s="33">
        <v>42.011320754717</v>
      </c>
      <c r="L328" s="33">
        <v>29.1181818181818</v>
      </c>
      <c r="M328" s="7"/>
      <c r="N328" s="7"/>
      <c r="O328" s="19"/>
      <c r="P328" s="19"/>
    </row>
    <row r="329" ht="16.6" customHeight="1">
      <c r="A329" s="29">
        <v>44348</v>
      </c>
      <c r="B329" s="30">
        <v>12.5</v>
      </c>
      <c r="C329" s="19">
        <v>13.6</v>
      </c>
      <c r="D329" s="19">
        <v>13.6818181818182</v>
      </c>
      <c r="E329" s="31"/>
      <c r="F329" s="30">
        <v>1.2</v>
      </c>
      <c r="G329" s="19">
        <v>0.9</v>
      </c>
      <c r="H329" s="19">
        <v>0.9</v>
      </c>
      <c r="I329" s="32"/>
      <c r="J329" s="33">
        <v>68.0720000000008</v>
      </c>
      <c r="K329" s="33">
        <v>65.7509433962264</v>
      </c>
      <c r="L329" s="33">
        <v>44.6363636363636</v>
      </c>
      <c r="M329" s="7"/>
      <c r="N329" s="7"/>
      <c r="O329" s="19"/>
      <c r="P329" s="19"/>
    </row>
    <row r="330" ht="16.6" customHeight="1">
      <c r="A330" s="29">
        <v>44378</v>
      </c>
      <c r="B330" s="30">
        <v>11.7</v>
      </c>
      <c r="C330" s="19">
        <v>13.2</v>
      </c>
      <c r="D330" s="19">
        <v>13.247619047619</v>
      </c>
      <c r="E330" s="31"/>
      <c r="F330" s="30">
        <v>0.1</v>
      </c>
      <c r="G330" s="19">
        <v>-0.4</v>
      </c>
      <c r="H330" s="19">
        <v>-0.680952380952381</v>
      </c>
      <c r="I330" s="32"/>
      <c r="J330" s="33">
        <v>51.0540000000006</v>
      </c>
      <c r="K330" s="33">
        <v>48.5075471698113</v>
      </c>
      <c r="L330" s="33">
        <v>35.8</v>
      </c>
      <c r="M330" s="7"/>
      <c r="N330" s="7"/>
      <c r="O330" s="19"/>
      <c r="P330" s="19"/>
    </row>
    <row r="331" ht="16.6" customHeight="1">
      <c r="A331" s="29">
        <v>44409</v>
      </c>
      <c r="B331" s="30">
        <v>13.8</v>
      </c>
      <c r="C331" s="19">
        <v>14.9</v>
      </c>
      <c r="D331" s="19">
        <v>14.947619047619</v>
      </c>
      <c r="E331" s="31"/>
      <c r="F331" s="30">
        <v>0.7</v>
      </c>
      <c r="G331" s="19">
        <v>-0.3</v>
      </c>
      <c r="H331" s="19">
        <v>-0.447619047619048</v>
      </c>
      <c r="I331" s="32"/>
      <c r="J331" s="33">
        <v>45.9740000000006</v>
      </c>
      <c r="K331" s="33">
        <v>45.8849056603774</v>
      </c>
      <c r="L331" s="33">
        <v>41.6857142857143</v>
      </c>
      <c r="M331" s="7"/>
      <c r="N331" s="7"/>
      <c r="O331" s="19"/>
      <c r="P331" s="19"/>
    </row>
    <row r="332" ht="16.6" customHeight="1">
      <c r="A332" s="29">
        <v>44440</v>
      </c>
      <c r="B332" s="30">
        <v>17.7</v>
      </c>
      <c r="C332" s="19">
        <v>18.7</v>
      </c>
      <c r="D332" s="19">
        <v>18.8142857142857</v>
      </c>
      <c r="E332" s="31"/>
      <c r="F332" s="30">
        <v>3.4</v>
      </c>
      <c r="G332" s="19">
        <v>2.8</v>
      </c>
      <c r="H332" s="19">
        <v>2.6047619047619</v>
      </c>
      <c r="I332" s="32"/>
      <c r="J332" s="33">
        <v>53.3400000000007</v>
      </c>
      <c r="K332" s="33">
        <v>50.9094339622642</v>
      </c>
      <c r="L332" s="33">
        <v>36.7047619047619</v>
      </c>
      <c r="M332" s="7"/>
      <c r="N332" s="7"/>
      <c r="O332" s="19"/>
      <c r="P332" s="19"/>
    </row>
    <row r="333" ht="16.6" customHeight="1">
      <c r="A333" s="29">
        <v>44470</v>
      </c>
      <c r="B333" s="30">
        <v>21.2</v>
      </c>
      <c r="C333" s="19">
        <v>21.5</v>
      </c>
      <c r="D333" s="19">
        <v>21.6809523809524</v>
      </c>
      <c r="E333" s="31"/>
      <c r="F333" s="30">
        <v>6.5</v>
      </c>
      <c r="G333" s="19">
        <v>5.9</v>
      </c>
      <c r="H333" s="19">
        <v>5.94761904761905</v>
      </c>
      <c r="I333" s="32"/>
      <c r="J333" s="33">
        <v>66.29400000000081</v>
      </c>
      <c r="K333" s="33">
        <v>61.6754716981132</v>
      </c>
      <c r="L333" s="33">
        <v>61.7428571428571</v>
      </c>
      <c r="M333" s="7"/>
      <c r="N333" s="7"/>
      <c r="O333" s="19"/>
      <c r="P333" s="19"/>
    </row>
    <row r="334" ht="16.6" customHeight="1">
      <c r="A334" s="29">
        <v>44501</v>
      </c>
      <c r="B334" s="30">
        <v>24.6</v>
      </c>
      <c r="C334" s="19">
        <v>23.7</v>
      </c>
      <c r="D334" s="19">
        <v>24.0428571428571</v>
      </c>
      <c r="E334" s="31"/>
      <c r="F334" s="30">
        <v>9.699999999999999</v>
      </c>
      <c r="G334" s="19">
        <v>9.199999999999999</v>
      </c>
      <c r="H334" s="19">
        <v>9.323809523809521</v>
      </c>
      <c r="I334" s="32"/>
      <c r="J334" s="33">
        <v>81.280000000001</v>
      </c>
      <c r="K334" s="33">
        <v>79.4056603773585</v>
      </c>
      <c r="L334" s="33">
        <v>90.5714285714286</v>
      </c>
      <c r="M334" s="7"/>
      <c r="N334" s="7"/>
      <c r="O334" s="19">
        <f>AVERAGE(B336,F336)</f>
        <v>13.4375</v>
      </c>
      <c r="P334" t="s" s="34">
        <v>16</v>
      </c>
    </row>
    <row r="335" ht="16.6" customHeight="1">
      <c r="A335" s="29">
        <v>44531</v>
      </c>
      <c r="B335" s="30">
        <v>26.6</v>
      </c>
      <c r="C335" s="19">
        <v>25.8</v>
      </c>
      <c r="D335" s="19">
        <v>25.852380952381</v>
      </c>
      <c r="E335" s="31"/>
      <c r="F335" s="30">
        <v>11.9</v>
      </c>
      <c r="G335" s="19">
        <v>11.5</v>
      </c>
      <c r="H335" s="19">
        <v>11.5571428571429</v>
      </c>
      <c r="I335" s="32"/>
      <c r="J335" s="33">
        <v>87.12200000000109</v>
      </c>
      <c r="K335" s="33">
        <v>86.6754716981132</v>
      </c>
      <c r="L335" s="33">
        <v>92.37142857142859</v>
      </c>
      <c r="M335" s="7"/>
      <c r="N335" s="7"/>
      <c r="O335" s="19">
        <f>AVERAGE(D336,H336)</f>
        <v>13.3603986291486</v>
      </c>
      <c r="P335" t="s" s="34">
        <v>17</v>
      </c>
    </row>
    <row r="336" ht="16.6" customHeight="1">
      <c r="A336" t="s" s="35">
        <v>18</v>
      </c>
      <c r="B336" s="36">
        <f>AVERAGE(B324:B335)</f>
        <v>20.15</v>
      </c>
      <c r="C336" s="36">
        <f>AVERAGE(C324:C335)</f>
        <v>20.45</v>
      </c>
      <c r="D336" s="36">
        <f>AVERAGE(D324:D335)</f>
        <v>20.5260822510822</v>
      </c>
      <c r="E336" s="37"/>
      <c r="F336" s="36">
        <f>AVERAGE(F324:F335)</f>
        <v>6.725</v>
      </c>
      <c r="G336" s="36">
        <f>AVERAGE(G324:G335)</f>
        <v>6.23333333333333</v>
      </c>
      <c r="H336" s="36">
        <f>AVERAGE(H324:H335)</f>
        <v>6.194715007215</v>
      </c>
      <c r="I336" s="38"/>
      <c r="J336" s="36">
        <f>AVERAGE(J324:J335)</f>
        <v>65.93416666666749</v>
      </c>
      <c r="K336" s="36">
        <f>AVERAGE(K324:K335)</f>
        <v>64.02924528301889</v>
      </c>
      <c r="L336" s="36">
        <f>AVERAGE(L324:L335)</f>
        <v>60.2585858585859</v>
      </c>
      <c r="M336" s="7"/>
      <c r="N336" s="7"/>
      <c r="O336" s="19">
        <f>O335-O334</f>
        <v>-0.07710137085139999</v>
      </c>
      <c r="P336" t="s" s="39">
        <v>19</v>
      </c>
    </row>
    <row r="337" ht="16.6" customHeight="1">
      <c r="A337" s="44"/>
      <c r="B337" s="41"/>
      <c r="C337" s="41"/>
      <c r="D337" s="41"/>
      <c r="E337" s="42"/>
      <c r="F337" s="41"/>
      <c r="G337" s="41"/>
      <c r="H337" s="41"/>
      <c r="I337" s="32"/>
      <c r="J337" s="19"/>
      <c r="K337" s="19"/>
      <c r="L337" s="19"/>
      <c r="M337" s="43"/>
      <c r="N337" s="19"/>
      <c r="O337" s="19"/>
      <c r="P337" s="19"/>
    </row>
    <row r="338" ht="16.6" customHeight="1">
      <c r="A338" s="44"/>
      <c r="B338" s="41"/>
      <c r="C338" s="41"/>
      <c r="D338" s="41"/>
      <c r="E338" s="42"/>
      <c r="F338" s="41"/>
      <c r="G338" s="41"/>
      <c r="H338" s="41"/>
      <c r="I338" s="32"/>
      <c r="J338" s="19"/>
      <c r="K338" s="19"/>
      <c r="L338" s="19"/>
      <c r="M338" s="43"/>
      <c r="N338" s="19"/>
      <c r="O338" s="19"/>
      <c r="P338" s="19"/>
    </row>
    <row r="339" ht="46.65" customHeight="1">
      <c r="A339" t="s" s="20">
        <v>189</v>
      </c>
      <c r="B339" t="s" s="21">
        <v>82</v>
      </c>
      <c r="C339" t="s" s="22">
        <v>190</v>
      </c>
      <c r="D339" t="s" s="22">
        <v>191</v>
      </c>
      <c r="E339" s="23"/>
      <c r="F339" t="s" s="21">
        <v>85</v>
      </c>
      <c r="G339" t="s" s="24">
        <v>190</v>
      </c>
      <c r="H339" t="s" s="24">
        <v>191</v>
      </c>
      <c r="I339" s="32"/>
      <c r="J339" t="s" s="21">
        <v>70</v>
      </c>
      <c r="K339" t="s" s="26">
        <v>192</v>
      </c>
      <c r="L339" t="s" s="26">
        <v>193</v>
      </c>
      <c r="M339" t="s" s="45">
        <v>194</v>
      </c>
      <c r="N339" s="7"/>
      <c r="O339" s="19"/>
      <c r="P339" s="19"/>
    </row>
    <row r="340" ht="16.6" customHeight="1">
      <c r="A340" s="29">
        <v>44197</v>
      </c>
      <c r="B340" s="30">
        <v>26.7</v>
      </c>
      <c r="C340" s="19">
        <v>25.7</v>
      </c>
      <c r="D340" s="19">
        <v>26.5590909090909</v>
      </c>
      <c r="E340" s="31"/>
      <c r="F340" s="30">
        <v>12.3</v>
      </c>
      <c r="G340" s="19">
        <v>13.5</v>
      </c>
      <c r="H340" s="19">
        <v>13.6454545454545</v>
      </c>
      <c r="I340" s="32"/>
      <c r="J340" s="33">
        <v>105.410000000001</v>
      </c>
      <c r="K340" s="33">
        <v>89.83750000000001</v>
      </c>
      <c r="L340" s="33">
        <v>95.0619047619048</v>
      </c>
      <c r="M340" s="7"/>
      <c r="N340" s="7"/>
      <c r="O340" s="19"/>
      <c r="P340" s="19"/>
    </row>
    <row r="341" ht="16.6" customHeight="1">
      <c r="A341" s="29">
        <v>44228</v>
      </c>
      <c r="B341" s="30">
        <v>26</v>
      </c>
      <c r="C341" s="19">
        <v>24.9</v>
      </c>
      <c r="D341" s="19">
        <v>25.6272727272727</v>
      </c>
      <c r="E341" s="31"/>
      <c r="F341" s="30">
        <v>12.2</v>
      </c>
      <c r="G341" s="19">
        <v>13.3</v>
      </c>
      <c r="H341" s="19">
        <v>13.3454545454545</v>
      </c>
      <c r="I341" s="32"/>
      <c r="J341" s="33">
        <v>75.94600000000089</v>
      </c>
      <c r="K341" s="33">
        <v>77.53749999999999</v>
      </c>
      <c r="L341" s="33">
        <v>85.5952380952381</v>
      </c>
      <c r="M341" s="7"/>
      <c r="N341" s="7"/>
      <c r="O341" s="19"/>
      <c r="P341" s="19"/>
    </row>
    <row r="342" ht="16.6" customHeight="1">
      <c r="A342" s="29">
        <v>44256</v>
      </c>
      <c r="B342" s="30">
        <v>23.8</v>
      </c>
      <c r="C342" s="19">
        <v>23.2</v>
      </c>
      <c r="D342" s="19">
        <v>23.6272727272727</v>
      </c>
      <c r="E342" s="31"/>
      <c r="F342" s="30">
        <v>10.6</v>
      </c>
      <c r="G342" s="19">
        <v>11.6</v>
      </c>
      <c r="H342" s="19">
        <v>11.6954545454545</v>
      </c>
      <c r="I342" s="32"/>
      <c r="J342" s="33">
        <v>70.10400000000089</v>
      </c>
      <c r="K342" s="33">
        <v>67.675</v>
      </c>
      <c r="L342" s="33">
        <v>85.7809523809524</v>
      </c>
      <c r="M342" s="7"/>
      <c r="N342" s="7"/>
      <c r="O342" s="19"/>
      <c r="P342" s="19"/>
    </row>
    <row r="343" ht="16.6" customHeight="1">
      <c r="A343" s="29">
        <v>44287</v>
      </c>
      <c r="B343" s="30">
        <v>20.6</v>
      </c>
      <c r="C343" s="19">
        <v>20.1</v>
      </c>
      <c r="D343" s="19">
        <v>20.5636363636364</v>
      </c>
      <c r="E343" s="31"/>
      <c r="F343" s="51">
        <v>7.4</v>
      </c>
      <c r="G343" s="19">
        <v>8</v>
      </c>
      <c r="H343" s="19">
        <v>7.98181818181818</v>
      </c>
      <c r="I343" s="32"/>
      <c r="J343" s="33">
        <v>41.4020000000005</v>
      </c>
      <c r="K343" s="33">
        <v>38.3708333333333</v>
      </c>
      <c r="L343" s="33">
        <v>40.4545454545455</v>
      </c>
      <c r="M343" s="7"/>
      <c r="N343" s="7"/>
      <c r="O343" s="19"/>
      <c r="P343" s="19"/>
    </row>
    <row r="344" ht="16.6" customHeight="1">
      <c r="A344" s="29">
        <v>44317</v>
      </c>
      <c r="B344" s="30">
        <v>16.2</v>
      </c>
      <c r="C344" s="19">
        <v>16.4</v>
      </c>
      <c r="D344" s="19">
        <v>16.6409090909091</v>
      </c>
      <c r="E344" s="31"/>
      <c r="F344" s="30">
        <v>3.6</v>
      </c>
      <c r="G344" s="19">
        <v>4.5</v>
      </c>
      <c r="H344" s="19">
        <v>3.78636363636364</v>
      </c>
      <c r="I344" s="32"/>
      <c r="J344" s="33">
        <v>42.1640000000005</v>
      </c>
      <c r="K344" s="33">
        <v>38.2208333333333</v>
      </c>
      <c r="L344" s="33">
        <v>37.7285714285714</v>
      </c>
      <c r="M344" s="7"/>
      <c r="N344" s="7"/>
      <c r="O344" s="19"/>
      <c r="P344" s="19"/>
    </row>
    <row r="345" ht="16.6" customHeight="1">
      <c r="A345" s="29">
        <v>44348</v>
      </c>
      <c r="B345" s="30">
        <v>12.8</v>
      </c>
      <c r="C345" s="19">
        <v>13.2</v>
      </c>
      <c r="D345" s="19">
        <v>13.6590909090909</v>
      </c>
      <c r="E345" s="31"/>
      <c r="F345" s="30">
        <v>1.8</v>
      </c>
      <c r="G345" s="19">
        <v>1.9</v>
      </c>
      <c r="H345" s="19">
        <v>2.04761904761905</v>
      </c>
      <c r="I345" s="32"/>
      <c r="J345" s="33">
        <v>62.7380000000008</v>
      </c>
      <c r="K345" s="33">
        <v>67.825</v>
      </c>
      <c r="L345" s="33">
        <v>49.04</v>
      </c>
      <c r="M345" s="7"/>
      <c r="N345" s="7"/>
      <c r="O345" s="19"/>
      <c r="P345" s="19"/>
    </row>
    <row r="346" ht="16.6" customHeight="1">
      <c r="A346" s="29">
        <v>44378</v>
      </c>
      <c r="B346" s="30">
        <v>12.1</v>
      </c>
      <c r="C346" s="19">
        <v>12.7</v>
      </c>
      <c r="D346" s="19">
        <v>13.247619047619</v>
      </c>
      <c r="E346" s="31"/>
      <c r="F346" s="30">
        <v>0.2</v>
      </c>
      <c r="G346" s="19">
        <v>0.8</v>
      </c>
      <c r="H346" s="19">
        <v>0.847619047619048</v>
      </c>
      <c r="I346" s="32"/>
      <c r="J346" s="33">
        <v>49.7840000000006</v>
      </c>
      <c r="K346" s="33">
        <v>60.3958333333333</v>
      </c>
      <c r="L346" s="33">
        <v>46.5045454545455</v>
      </c>
      <c r="M346" s="7"/>
      <c r="N346" s="7"/>
      <c r="O346" s="19"/>
      <c r="P346" s="19"/>
    </row>
    <row r="347" ht="16.6" customHeight="1">
      <c r="A347" s="29">
        <v>44409</v>
      </c>
      <c r="B347" s="30">
        <v>13.8</v>
      </c>
      <c r="C347" s="19">
        <v>14.2</v>
      </c>
      <c r="D347" s="19">
        <v>14.7666666666667</v>
      </c>
      <c r="E347" s="31"/>
      <c r="F347" s="30">
        <v>0.8</v>
      </c>
      <c r="G347" s="19">
        <v>1.2</v>
      </c>
      <c r="H347" s="19">
        <v>1.27142857142857</v>
      </c>
      <c r="I347" s="32"/>
      <c r="J347" s="33">
        <v>48.7680000000006</v>
      </c>
      <c r="K347" s="33">
        <v>45.575</v>
      </c>
      <c r="L347" s="33">
        <v>43.9857142857143</v>
      </c>
      <c r="M347" s="7"/>
      <c r="N347" s="7"/>
      <c r="O347" s="19"/>
      <c r="P347" s="19"/>
    </row>
    <row r="348" ht="16.6" customHeight="1">
      <c r="A348" s="29">
        <v>44440</v>
      </c>
      <c r="B348" s="30">
        <v>17.8</v>
      </c>
      <c r="C348" s="19">
        <v>17.3</v>
      </c>
      <c r="D348" s="19">
        <v>18.2809523809524</v>
      </c>
      <c r="E348" s="31"/>
      <c r="F348" s="30">
        <v>3.4</v>
      </c>
      <c r="G348" s="19">
        <v>4.1</v>
      </c>
      <c r="H348" s="19">
        <v>4.33809523809524</v>
      </c>
      <c r="I348" s="32"/>
      <c r="J348" s="33">
        <v>49.2760000000006</v>
      </c>
      <c r="K348" s="33">
        <v>47.6375</v>
      </c>
      <c r="L348" s="33">
        <v>45.8095238095238</v>
      </c>
      <c r="M348" s="7"/>
      <c r="N348" s="7"/>
      <c r="O348" s="19"/>
      <c r="P348" s="19"/>
    </row>
    <row r="349" ht="16.6" customHeight="1">
      <c r="A349" s="29">
        <v>44470</v>
      </c>
      <c r="B349" s="30">
        <v>21.3</v>
      </c>
      <c r="C349" s="19">
        <v>20.3</v>
      </c>
      <c r="D349" s="19">
        <v>21.18</v>
      </c>
      <c r="E349" s="31"/>
      <c r="F349" s="30">
        <v>6.4</v>
      </c>
      <c r="G349" s="19">
        <v>7.2</v>
      </c>
      <c r="H349" s="19">
        <v>7.37619047619048</v>
      </c>
      <c r="I349" s="32"/>
      <c r="J349" s="33">
        <v>74.42200000000091</v>
      </c>
      <c r="K349" s="33">
        <v>67.4583333333333</v>
      </c>
      <c r="L349" s="33">
        <v>59.955</v>
      </c>
      <c r="M349" s="7"/>
      <c r="N349" s="7"/>
      <c r="O349" s="19"/>
      <c r="P349" s="19"/>
    </row>
    <row r="350" ht="16.6" customHeight="1">
      <c r="A350" s="29">
        <v>44501</v>
      </c>
      <c r="B350" s="30">
        <v>24.6</v>
      </c>
      <c r="C350" s="19">
        <v>22.6</v>
      </c>
      <c r="D350" s="19">
        <v>23.3333333333333</v>
      </c>
      <c r="E350" s="31"/>
      <c r="F350" s="30">
        <v>9.4</v>
      </c>
      <c r="G350" s="19">
        <v>9.9</v>
      </c>
      <c r="H350" s="19">
        <v>10.1047619047619</v>
      </c>
      <c r="I350" s="32"/>
      <c r="J350" s="33">
        <v>76.2000000000009</v>
      </c>
      <c r="K350" s="33">
        <v>73.8666666666667</v>
      </c>
      <c r="L350" s="33">
        <v>110.085</v>
      </c>
      <c r="M350" s="7"/>
      <c r="N350" s="7"/>
      <c r="O350" s="19">
        <f>AVERAGE(B352,F352)</f>
        <v>13.3916666666667</v>
      </c>
      <c r="P350" t="s" s="34">
        <v>16</v>
      </c>
    </row>
    <row r="351" ht="16.6" customHeight="1">
      <c r="A351" s="29">
        <v>44531</v>
      </c>
      <c r="B351" s="30">
        <v>26.1</v>
      </c>
      <c r="C351" s="19">
        <v>24.6</v>
      </c>
      <c r="D351" s="19">
        <v>25.05</v>
      </c>
      <c r="E351" s="31"/>
      <c r="F351" s="30">
        <v>11.5</v>
      </c>
      <c r="G351" s="19">
        <v>12.2</v>
      </c>
      <c r="H351" s="19">
        <v>12.36</v>
      </c>
      <c r="I351" s="32"/>
      <c r="J351" s="33">
        <v>98.80600000000121</v>
      </c>
      <c r="K351" s="33">
        <v>109.6625</v>
      </c>
      <c r="L351" s="33">
        <v>111.215</v>
      </c>
      <c r="M351" s="7"/>
      <c r="N351" s="7"/>
      <c r="O351" s="19">
        <f>AVERAGE(D352,H352)</f>
        <v>13.805670995671</v>
      </c>
      <c r="P351" t="s" s="34">
        <v>17</v>
      </c>
    </row>
    <row r="352" ht="16.6" customHeight="1">
      <c r="A352" t="s" s="35">
        <v>18</v>
      </c>
      <c r="B352" s="36">
        <f>AVERAGE(B340:B351)</f>
        <v>20.15</v>
      </c>
      <c r="C352" s="36">
        <f>AVERAGE(C340:C351)</f>
        <v>19.6</v>
      </c>
      <c r="D352" s="36">
        <f>AVERAGE(D340:D351)</f>
        <v>20.2113203463203</v>
      </c>
      <c r="E352" s="37"/>
      <c r="F352" s="36">
        <f>AVERAGE(F340:F351)</f>
        <v>6.63333333333333</v>
      </c>
      <c r="G352" s="36">
        <f>AVERAGE(G340:G351)</f>
        <v>7.35</v>
      </c>
      <c r="H352" s="36">
        <f>AVERAGE(H340:H351)</f>
        <v>7.40002164502163</v>
      </c>
      <c r="I352" s="38"/>
      <c r="J352" s="36">
        <f>AVERAGE(J340:J351)</f>
        <v>66.2516666666675</v>
      </c>
      <c r="K352" s="36">
        <f>AVERAGE(K340:K351)</f>
        <v>65.3385416666667</v>
      </c>
      <c r="L352" s="36">
        <f>AVERAGE(L340:L351)</f>
        <v>67.60133297258299</v>
      </c>
      <c r="M352" s="7"/>
      <c r="N352" s="7"/>
      <c r="O352" s="19">
        <f>O351-O350</f>
        <v>0.4140043290043</v>
      </c>
      <c r="P352" t="s" s="39">
        <v>19</v>
      </c>
    </row>
    <row r="353" ht="16.6" customHeight="1">
      <c r="A353" s="44"/>
      <c r="B353" s="41"/>
      <c r="C353" s="41"/>
      <c r="D353" s="41"/>
      <c r="E353" s="42"/>
      <c r="F353" s="41"/>
      <c r="G353" s="41"/>
      <c r="H353" s="41"/>
      <c r="I353" s="32"/>
      <c r="J353" s="19"/>
      <c r="K353" s="19"/>
      <c r="L353" s="19"/>
      <c r="M353" s="43"/>
      <c r="N353" s="19"/>
      <c r="O353" s="19"/>
      <c r="P353" s="19"/>
    </row>
    <row r="354" ht="16.6" customHeight="1">
      <c r="A354" s="44"/>
      <c r="B354" s="41"/>
      <c r="C354" s="41"/>
      <c r="D354" s="41"/>
      <c r="E354" s="42"/>
      <c r="F354" s="41"/>
      <c r="G354" s="41"/>
      <c r="H354" s="41"/>
      <c r="I354" s="32"/>
      <c r="J354" s="19"/>
      <c r="K354" s="19"/>
      <c r="L354" s="19"/>
      <c r="M354" s="43"/>
      <c r="N354" s="19"/>
      <c r="O354" s="19"/>
      <c r="P354" s="19"/>
    </row>
    <row r="355" ht="46.65" customHeight="1">
      <c r="A355" t="s" s="20">
        <v>195</v>
      </c>
      <c r="B355" t="s" s="21">
        <v>196</v>
      </c>
      <c r="C355" t="s" s="22">
        <v>197</v>
      </c>
      <c r="D355" t="s" s="22">
        <v>198</v>
      </c>
      <c r="E355" s="23"/>
      <c r="F355" t="s" s="21">
        <v>199</v>
      </c>
      <c r="G355" t="s" s="24">
        <v>197</v>
      </c>
      <c r="H355" t="s" s="24">
        <v>198</v>
      </c>
      <c r="I355" s="32"/>
      <c r="J355" t="s" s="21">
        <v>200</v>
      </c>
      <c r="K355" t="s" s="26">
        <v>201</v>
      </c>
      <c r="L355" t="s" s="26">
        <v>202</v>
      </c>
      <c r="M355" t="s" s="45">
        <v>203</v>
      </c>
      <c r="N355" s="7"/>
      <c r="O355" s="19"/>
      <c r="P355" s="19"/>
    </row>
    <row r="356" ht="16.6" customHeight="1">
      <c r="A356" s="29">
        <v>44197</v>
      </c>
      <c r="B356" s="30">
        <v>24.7</v>
      </c>
      <c r="C356" s="19">
        <v>24.4</v>
      </c>
      <c r="D356" s="19">
        <v>24.8181818181818</v>
      </c>
      <c r="E356" s="31"/>
      <c r="F356" s="30">
        <v>10.2</v>
      </c>
      <c r="G356" s="19">
        <v>12.3</v>
      </c>
      <c r="H356" s="19">
        <v>12.5545454545455</v>
      </c>
      <c r="I356" s="32"/>
      <c r="J356" s="33">
        <v>98.5520000000012</v>
      </c>
      <c r="K356" s="33">
        <v>83.6571428571429</v>
      </c>
      <c r="L356" s="33">
        <v>104.45</v>
      </c>
      <c r="M356" s="7"/>
      <c r="N356" s="7"/>
      <c r="O356" s="19"/>
      <c r="P356" s="47"/>
    </row>
    <row r="357" ht="16.6" customHeight="1">
      <c r="A357" s="29">
        <v>44228</v>
      </c>
      <c r="B357" s="30">
        <v>23.8</v>
      </c>
      <c r="C357" s="19">
        <v>23.2</v>
      </c>
      <c r="D357" s="19">
        <v>23.6</v>
      </c>
      <c r="E357" s="31"/>
      <c r="F357" s="30">
        <v>10.6</v>
      </c>
      <c r="G357" s="19">
        <v>11.9</v>
      </c>
      <c r="H357" s="19">
        <v>12.0909090909091</v>
      </c>
      <c r="I357" s="32"/>
      <c r="J357" s="33">
        <v>85.852000000001</v>
      </c>
      <c r="K357" s="33">
        <v>76.9285714285714</v>
      </c>
      <c r="L357" s="33">
        <v>102.977272727273</v>
      </c>
      <c r="M357" s="7"/>
      <c r="N357" s="7"/>
      <c r="O357" s="19"/>
      <c r="P357" s="47"/>
    </row>
    <row r="358" ht="16.6" customHeight="1">
      <c r="A358" s="29">
        <v>44256</v>
      </c>
      <c r="B358" s="30">
        <v>21.6</v>
      </c>
      <c r="C358" s="19">
        <v>21.3</v>
      </c>
      <c r="D358" s="19">
        <v>21.5272727272727</v>
      </c>
      <c r="E358" s="31"/>
      <c r="F358" s="30">
        <v>8.4</v>
      </c>
      <c r="G358" s="19">
        <v>10.2</v>
      </c>
      <c r="H358" s="19">
        <v>10.5136363636364</v>
      </c>
      <c r="I358" s="32"/>
      <c r="J358" s="33">
        <v>80.518000000001</v>
      </c>
      <c r="K358" s="33">
        <v>82.1642857142857</v>
      </c>
      <c r="L358" s="33">
        <v>85.34999999999999</v>
      </c>
      <c r="M358" s="7"/>
      <c r="N358" s="7"/>
      <c r="O358" s="19"/>
      <c r="P358" s="47"/>
    </row>
    <row r="359" ht="16.6" customHeight="1">
      <c r="A359" s="29">
        <v>44287</v>
      </c>
      <c r="B359" s="30">
        <v>18.8</v>
      </c>
      <c r="C359" s="19">
        <v>18.1</v>
      </c>
      <c r="D359" s="19">
        <v>18.3772727272727</v>
      </c>
      <c r="E359" s="31"/>
      <c r="F359" s="51">
        <v>5.5</v>
      </c>
      <c r="G359" s="19">
        <v>6.9</v>
      </c>
      <c r="H359" s="19">
        <v>7.18636363636364</v>
      </c>
      <c r="I359" s="32"/>
      <c r="J359" s="33">
        <v>54.6100000000007</v>
      </c>
      <c r="K359" s="33">
        <v>63.4571428571429</v>
      </c>
      <c r="L359" s="33">
        <v>43.0363636363636</v>
      </c>
      <c r="M359" s="7"/>
      <c r="N359" s="7"/>
      <c r="O359" s="19"/>
      <c r="P359" s="47"/>
    </row>
    <row r="360" ht="16.6" customHeight="1">
      <c r="A360" s="29">
        <v>44317</v>
      </c>
      <c r="B360" s="30">
        <v>14.1</v>
      </c>
      <c r="C360" s="19">
        <v>14.5</v>
      </c>
      <c r="D360" s="19">
        <v>14.4636363636364</v>
      </c>
      <c r="E360" s="31"/>
      <c r="F360" s="30">
        <v>1.9</v>
      </c>
      <c r="G360" s="19">
        <v>4</v>
      </c>
      <c r="H360" s="19">
        <v>3.49545454545455</v>
      </c>
      <c r="I360" s="32"/>
      <c r="J360" s="33">
        <v>49.0220000000006</v>
      </c>
      <c r="K360" s="33">
        <v>55.75</v>
      </c>
      <c r="L360" s="33">
        <v>42.2136363636364</v>
      </c>
      <c r="M360" s="7"/>
      <c r="N360" s="7"/>
      <c r="O360" s="19"/>
      <c r="P360" s="47"/>
    </row>
    <row r="361" ht="16.6" customHeight="1">
      <c r="A361" s="29">
        <v>44348</v>
      </c>
      <c r="B361" s="30">
        <v>11.2</v>
      </c>
      <c r="C361" s="19">
        <v>11.2</v>
      </c>
      <c r="D361" s="19">
        <v>11.4272727272727</v>
      </c>
      <c r="E361" s="31"/>
      <c r="F361" s="30">
        <v>0.2</v>
      </c>
      <c r="G361" s="19">
        <v>1.9</v>
      </c>
      <c r="H361" s="19">
        <v>1.99545454545455</v>
      </c>
      <c r="I361" s="32"/>
      <c r="J361" s="33">
        <v>72.6440000000009</v>
      </c>
      <c r="K361" s="33">
        <v>76.7714285714286</v>
      </c>
      <c r="L361" s="33">
        <v>60.0545454545455</v>
      </c>
      <c r="M361" s="7"/>
      <c r="N361" s="7"/>
      <c r="O361" s="19"/>
      <c r="P361" s="19"/>
    </row>
    <row r="362" ht="16.6" customHeight="1">
      <c r="A362" s="29">
        <v>44378</v>
      </c>
      <c r="B362" s="30">
        <v>9.800000000000001</v>
      </c>
      <c r="C362" s="19">
        <v>10.6</v>
      </c>
      <c r="D362" s="19">
        <v>10.9619047619048</v>
      </c>
      <c r="E362" s="31"/>
      <c r="F362" s="30">
        <v>-0.7</v>
      </c>
      <c r="G362" s="19">
        <v>0.8</v>
      </c>
      <c r="H362" s="19">
        <v>0.847619047619048</v>
      </c>
      <c r="I362" s="32"/>
      <c r="J362" s="33">
        <v>65.53200000000081</v>
      </c>
      <c r="K362" s="33">
        <v>72.3214285714286</v>
      </c>
      <c r="L362" s="33">
        <v>47.1318181818182</v>
      </c>
      <c r="M362" s="7"/>
      <c r="N362" s="7"/>
      <c r="O362" s="19"/>
      <c r="P362" s="19"/>
    </row>
    <row r="363" ht="16.6" customHeight="1">
      <c r="A363" s="29">
        <v>44409</v>
      </c>
      <c r="B363" s="30">
        <v>11.9</v>
      </c>
      <c r="C363" s="19">
        <v>12.3</v>
      </c>
      <c r="D363" s="19">
        <v>12.5047619047619</v>
      </c>
      <c r="E363" s="31"/>
      <c r="F363" s="30">
        <v>0</v>
      </c>
      <c r="G363" s="19">
        <v>1.2</v>
      </c>
      <c r="H363" s="19">
        <v>1.28571428571429</v>
      </c>
      <c r="I363" s="32"/>
      <c r="J363" s="33">
        <v>57.9120000000007</v>
      </c>
      <c r="K363" s="33">
        <v>50.5642857142857</v>
      </c>
      <c r="L363" s="33">
        <v>50.3047619047619</v>
      </c>
      <c r="M363" s="7"/>
      <c r="N363" s="7"/>
      <c r="O363" s="19"/>
      <c r="P363" s="19"/>
    </row>
    <row r="364" ht="16.6" customHeight="1">
      <c r="A364" s="29">
        <v>44440</v>
      </c>
      <c r="B364" s="30">
        <v>15.7</v>
      </c>
      <c r="C364" s="19">
        <v>15.6</v>
      </c>
      <c r="D364" s="19">
        <v>16.3142857142857</v>
      </c>
      <c r="E364" s="31"/>
      <c r="F364" s="30">
        <v>2.2</v>
      </c>
      <c r="G364" s="19">
        <v>3.9</v>
      </c>
      <c r="H364" s="19">
        <v>4.23809523809524</v>
      </c>
      <c r="I364" s="32"/>
      <c r="J364" s="33">
        <v>56.3880000000007</v>
      </c>
      <c r="K364" s="33">
        <v>52.3571428571429</v>
      </c>
      <c r="L364" s="33">
        <v>49.5142857142857</v>
      </c>
      <c r="M364" s="7"/>
      <c r="N364" s="7"/>
      <c r="O364" s="19"/>
      <c r="P364" s="19"/>
    </row>
    <row r="365" ht="16.6" customHeight="1">
      <c r="A365" s="29">
        <v>44470</v>
      </c>
      <c r="B365" s="30">
        <v>19.5</v>
      </c>
      <c r="C365" s="19">
        <v>18.7</v>
      </c>
      <c r="D365" s="19">
        <v>19.2809523809524</v>
      </c>
      <c r="E365" s="31"/>
      <c r="F365" s="30">
        <v>4.9</v>
      </c>
      <c r="G365" s="19">
        <v>6.5</v>
      </c>
      <c r="H365" s="19">
        <v>6.83333333333333</v>
      </c>
      <c r="I365" s="32"/>
      <c r="J365" s="33">
        <v>74.9300000000009</v>
      </c>
      <c r="K365" s="33">
        <v>70.1071428571429</v>
      </c>
      <c r="L365" s="33">
        <v>72</v>
      </c>
      <c r="M365" s="7"/>
      <c r="N365" s="7"/>
      <c r="O365" s="19"/>
      <c r="P365" s="19"/>
    </row>
    <row r="366" ht="16.6" customHeight="1">
      <c r="A366" s="29">
        <v>44501</v>
      </c>
      <c r="B366" s="30">
        <v>21.9</v>
      </c>
      <c r="C366" s="19">
        <v>21</v>
      </c>
      <c r="D366" s="19">
        <v>21.6333333333333</v>
      </c>
      <c r="E366" s="31"/>
      <c r="F366" s="30">
        <v>6.9</v>
      </c>
      <c r="G366" s="19">
        <v>9</v>
      </c>
      <c r="H366" s="19">
        <v>9.43809523809524</v>
      </c>
      <c r="I366" s="32"/>
      <c r="J366" s="33">
        <v>84.07400000000101</v>
      </c>
      <c r="K366" s="33">
        <v>83.90000000000001</v>
      </c>
      <c r="L366" s="33">
        <v>111.22</v>
      </c>
      <c r="M366" s="7"/>
      <c r="N366" s="7"/>
      <c r="O366" s="19">
        <f>AVERAGE(B368,F368)</f>
        <v>11.5333333333334</v>
      </c>
      <c r="P366" t="s" s="34">
        <v>16</v>
      </c>
    </row>
    <row r="367" ht="16.6" customHeight="1">
      <c r="A367" s="29">
        <v>44531</v>
      </c>
      <c r="B367" s="30">
        <v>24.4</v>
      </c>
      <c r="C367" s="19">
        <v>22.9</v>
      </c>
      <c r="D367" s="19">
        <v>23.3238095238095</v>
      </c>
      <c r="E367" s="31"/>
      <c r="F367" s="30">
        <v>9.300000000000001</v>
      </c>
      <c r="G367" s="19">
        <v>10.9</v>
      </c>
      <c r="H367" s="19">
        <v>11.247619047619</v>
      </c>
      <c r="I367" s="32"/>
      <c r="J367" s="33">
        <v>106.172000000001</v>
      </c>
      <c r="K367" s="33">
        <v>106.628571428571</v>
      </c>
      <c r="L367" s="33">
        <v>109.07</v>
      </c>
      <c r="M367" s="7"/>
      <c r="N367" s="7"/>
      <c r="O367" s="19">
        <f>AVERAGE(D368,H368)</f>
        <v>12.4983134920635</v>
      </c>
      <c r="P367" t="s" s="34">
        <v>17</v>
      </c>
    </row>
    <row r="368" ht="16.6" customHeight="1">
      <c r="A368" t="s" s="35">
        <v>18</v>
      </c>
      <c r="B368" s="36">
        <f>AVERAGE(B356:B367)</f>
        <v>18.1166666666667</v>
      </c>
      <c r="C368" s="36">
        <f>AVERAGE(C356:C367)</f>
        <v>17.8166666666667</v>
      </c>
      <c r="D368" s="36">
        <f>AVERAGE(D356:D367)</f>
        <v>18.186056998557</v>
      </c>
      <c r="E368" s="37"/>
      <c r="F368" s="36">
        <f>AVERAGE(F356:F367)</f>
        <v>4.95</v>
      </c>
      <c r="G368" s="36">
        <f>AVERAGE(G356:G367)</f>
        <v>6.625</v>
      </c>
      <c r="H368" s="36">
        <f>AVERAGE(H356:H367)</f>
        <v>6.81056998556999</v>
      </c>
      <c r="I368" s="38"/>
      <c r="J368" s="36">
        <f>AVERAGE(J356:J367)</f>
        <v>73.85050000000091</v>
      </c>
      <c r="K368" s="36">
        <f>AVERAGE(K356:K367)</f>
        <v>72.8839285714286</v>
      </c>
      <c r="L368" s="36">
        <f>AVERAGE(L356:L367)</f>
        <v>73.1102236652237</v>
      </c>
      <c r="M368" s="7"/>
      <c r="N368" s="7"/>
      <c r="O368" s="19">
        <f>O367-O366</f>
        <v>0.9649801587301</v>
      </c>
      <c r="P368" t="s" s="39">
        <v>19</v>
      </c>
    </row>
    <row r="369" ht="16.6" customHeight="1">
      <c r="A369" s="44"/>
      <c r="B369" s="41"/>
      <c r="C369" s="41"/>
      <c r="D369" s="41"/>
      <c r="E369" s="42"/>
      <c r="F369" s="41"/>
      <c r="G369" s="41"/>
      <c r="H369" s="41"/>
      <c r="I369" s="32"/>
      <c r="J369" s="19"/>
      <c r="K369" s="19"/>
      <c r="L369" s="19"/>
      <c r="M369" s="43"/>
      <c r="N369" s="19"/>
      <c r="O369" s="19"/>
      <c r="P369" s="19"/>
    </row>
    <row r="370" ht="16.6" customHeight="1">
      <c r="A370" s="44"/>
      <c r="B370" s="41"/>
      <c r="C370" s="41"/>
      <c r="D370" s="41"/>
      <c r="E370" s="42"/>
      <c r="F370" s="41"/>
      <c r="G370" s="41"/>
      <c r="H370" s="41"/>
      <c r="I370" s="32"/>
      <c r="J370" s="19"/>
      <c r="K370" s="19"/>
      <c r="L370" s="19"/>
      <c r="M370" s="43"/>
      <c r="N370" s="19"/>
      <c r="O370" s="19"/>
      <c r="P370" s="28"/>
    </row>
    <row r="371" ht="46.65" customHeight="1">
      <c r="A371" t="s" s="20">
        <v>204</v>
      </c>
      <c r="B371" t="s" s="21">
        <v>173</v>
      </c>
      <c r="C371" t="s" s="22">
        <v>205</v>
      </c>
      <c r="D371" t="s" s="22">
        <v>206</v>
      </c>
      <c r="E371" s="23"/>
      <c r="F371" t="s" s="21">
        <v>176</v>
      </c>
      <c r="G371" t="s" s="24">
        <v>205</v>
      </c>
      <c r="H371" t="s" s="24">
        <v>206</v>
      </c>
      <c r="I371" s="32"/>
      <c r="J371" t="s" s="21">
        <v>145</v>
      </c>
      <c r="K371" t="s" s="26">
        <v>207</v>
      </c>
      <c r="L371" t="s" s="26">
        <v>208</v>
      </c>
      <c r="M371" t="s" s="45">
        <v>209</v>
      </c>
      <c r="N371" s="7"/>
      <c r="O371" s="19"/>
      <c r="P371" s="19"/>
    </row>
    <row r="372" ht="16.6" customHeight="1">
      <c r="A372" s="29">
        <v>44197</v>
      </c>
      <c r="B372" s="30">
        <v>27.3</v>
      </c>
      <c r="C372" s="19">
        <v>27.1</v>
      </c>
      <c r="D372" s="19">
        <v>27.0952380952381</v>
      </c>
      <c r="E372" s="31"/>
      <c r="F372" s="30">
        <v>13.9</v>
      </c>
      <c r="G372" s="19">
        <v>14.4</v>
      </c>
      <c r="H372" s="19">
        <v>14.5285714285714</v>
      </c>
      <c r="I372" s="32"/>
      <c r="J372" s="33">
        <v>110.236000000001</v>
      </c>
      <c r="K372" s="33">
        <v>96.4739130434783</v>
      </c>
      <c r="L372" s="33">
        <v>105.665</v>
      </c>
      <c r="M372" s="7"/>
      <c r="N372" s="7"/>
      <c r="O372" s="19"/>
      <c r="P372" s="19"/>
    </row>
    <row r="373" ht="16.6" customHeight="1">
      <c r="A373" s="29">
        <v>44228</v>
      </c>
      <c r="B373" s="30">
        <v>26.6</v>
      </c>
      <c r="C373" s="19">
        <v>26.1</v>
      </c>
      <c r="D373" s="19">
        <v>25.8272727272727</v>
      </c>
      <c r="E373" s="31"/>
      <c r="F373" s="30">
        <v>13.9</v>
      </c>
      <c r="G373" s="19">
        <v>14.4</v>
      </c>
      <c r="H373" s="19">
        <v>14.4545454545455</v>
      </c>
      <c r="I373" s="32"/>
      <c r="J373" s="33">
        <v>82.55000000000101</v>
      </c>
      <c r="K373" s="33">
        <v>83.1391304347826</v>
      </c>
      <c r="L373" s="33">
        <v>83.5761904761905</v>
      </c>
      <c r="M373" s="7"/>
      <c r="N373" s="7"/>
      <c r="O373" s="19"/>
      <c r="P373" s="19"/>
    </row>
    <row r="374" ht="16.6" customHeight="1">
      <c r="A374" s="29">
        <v>44256</v>
      </c>
      <c r="B374" s="30">
        <v>24.6</v>
      </c>
      <c r="C374" s="19">
        <v>24.6</v>
      </c>
      <c r="D374" s="19">
        <v>24.2809523809524</v>
      </c>
      <c r="E374" s="31"/>
      <c r="F374" s="30">
        <v>12</v>
      </c>
      <c r="G374" s="19">
        <v>12.5</v>
      </c>
      <c r="H374" s="19">
        <v>12.7272727272727</v>
      </c>
      <c r="I374" s="32"/>
      <c r="J374" s="33">
        <v>79.248000000001</v>
      </c>
      <c r="K374" s="33">
        <v>69.0608695652174</v>
      </c>
      <c r="L374" s="33">
        <v>94.4409090909091</v>
      </c>
      <c r="M374" s="7"/>
      <c r="N374" s="7"/>
      <c r="O374" s="19"/>
      <c r="P374" s="19"/>
    </row>
    <row r="375" ht="16.6" customHeight="1">
      <c r="A375" s="29">
        <v>44287</v>
      </c>
      <c r="B375" s="30">
        <v>21.6</v>
      </c>
      <c r="C375" s="19">
        <v>21.7</v>
      </c>
      <c r="D375" s="19">
        <v>21.4904761904762</v>
      </c>
      <c r="E375" s="31"/>
      <c r="F375" s="51">
        <v>8.4</v>
      </c>
      <c r="G375" s="19">
        <v>8.4</v>
      </c>
      <c r="H375" s="19">
        <v>8.213636363636359</v>
      </c>
      <c r="I375" s="32"/>
      <c r="J375" s="33">
        <v>45.2120000000006</v>
      </c>
      <c r="K375" s="33">
        <v>44.9521739130435</v>
      </c>
      <c r="L375" s="33">
        <v>40.6954545454545</v>
      </c>
      <c r="M375" s="7"/>
      <c r="N375" s="7"/>
      <c r="O375" s="19"/>
      <c r="P375" s="19"/>
    </row>
    <row r="376" ht="16.6" customHeight="1">
      <c r="A376" s="29">
        <v>44317</v>
      </c>
      <c r="B376" s="30">
        <v>17.4</v>
      </c>
      <c r="C376" s="19">
        <v>18</v>
      </c>
      <c r="D376" s="19">
        <v>18.0636363636364</v>
      </c>
      <c r="E376" s="31"/>
      <c r="F376" s="30">
        <v>4.7</v>
      </c>
      <c r="G376" s="19">
        <v>4.8</v>
      </c>
      <c r="H376" s="19">
        <v>3.40909090909091</v>
      </c>
      <c r="I376" s="32"/>
      <c r="J376" s="33">
        <v>43.6880000000005</v>
      </c>
      <c r="K376" s="33">
        <v>42.3652173913043</v>
      </c>
      <c r="L376" s="33">
        <v>38.8227272727273</v>
      </c>
      <c r="M376" s="7"/>
      <c r="N376" s="7"/>
      <c r="O376" s="19"/>
      <c r="P376" s="19"/>
    </row>
    <row r="377" ht="16.6" customHeight="1">
      <c r="A377" s="29">
        <v>44348</v>
      </c>
      <c r="B377" s="30">
        <v>14.3</v>
      </c>
      <c r="C377" s="19">
        <v>15</v>
      </c>
      <c r="D377" s="19">
        <v>15.3909090909091</v>
      </c>
      <c r="E377" s="31"/>
      <c r="F377" s="30">
        <v>2.8</v>
      </c>
      <c r="G377" s="19">
        <v>2.4</v>
      </c>
      <c r="H377" s="19">
        <v>2.05909090909091</v>
      </c>
      <c r="I377" s="32"/>
      <c r="J377" s="33">
        <v>57.6580000000007</v>
      </c>
      <c r="K377" s="33">
        <v>60.9521739130435</v>
      </c>
      <c r="L377" s="33">
        <v>39.152380952381</v>
      </c>
      <c r="M377" s="7"/>
      <c r="N377" s="7"/>
      <c r="O377" s="19"/>
      <c r="P377" s="19"/>
    </row>
    <row r="378" ht="16.6" customHeight="1">
      <c r="A378" s="29">
        <v>44378</v>
      </c>
      <c r="B378" s="30">
        <v>14.8</v>
      </c>
      <c r="C378" s="19">
        <v>14.5</v>
      </c>
      <c r="D378" s="19">
        <v>15.1619047619048</v>
      </c>
      <c r="E378" s="31"/>
      <c r="F378" s="30">
        <v>1.2</v>
      </c>
      <c r="G378" s="19">
        <v>1</v>
      </c>
      <c r="H378" s="19">
        <v>0.142857142857143</v>
      </c>
      <c r="I378" s="32"/>
      <c r="J378" s="33">
        <v>57.4040000000007</v>
      </c>
      <c r="K378" s="33">
        <v>56.3304347826087</v>
      </c>
      <c r="L378" s="33">
        <v>32.5727272727273</v>
      </c>
      <c r="M378" s="7"/>
      <c r="N378" s="7"/>
      <c r="O378" s="19"/>
      <c r="P378" s="19"/>
    </row>
    <row r="379" ht="16.6" customHeight="1">
      <c r="A379" s="29">
        <v>44409</v>
      </c>
      <c r="B379" s="30">
        <v>15.6</v>
      </c>
      <c r="C379" s="19">
        <v>16.1</v>
      </c>
      <c r="D379" s="19">
        <v>16.7428571428571</v>
      </c>
      <c r="E379" s="31"/>
      <c r="F379" s="30">
        <v>2.1</v>
      </c>
      <c r="G379" s="19">
        <v>1.7</v>
      </c>
      <c r="H379" s="19">
        <v>0.547619047619048</v>
      </c>
      <c r="I379" s="32"/>
      <c r="J379" s="33">
        <v>45.2120000000006</v>
      </c>
      <c r="K379" s="33">
        <v>36.4478260869565</v>
      </c>
      <c r="L379" s="33">
        <v>39.555</v>
      </c>
      <c r="M379" s="7"/>
      <c r="N379" s="7"/>
      <c r="O379" s="19"/>
      <c r="P379" s="19"/>
    </row>
    <row r="380" ht="16.6" customHeight="1">
      <c r="A380" s="29">
        <v>44440</v>
      </c>
      <c r="B380" s="30">
        <v>19.3</v>
      </c>
      <c r="C380" s="19">
        <v>19.5</v>
      </c>
      <c r="D380" s="19">
        <v>20.4809523809524</v>
      </c>
      <c r="E380" s="31"/>
      <c r="F380" s="30">
        <v>4.9</v>
      </c>
      <c r="G380" s="19">
        <v>4.6</v>
      </c>
      <c r="H380" s="19">
        <v>4.31428571428571</v>
      </c>
      <c r="I380" s="32"/>
      <c r="J380" s="33">
        <v>53.5940000000007</v>
      </c>
      <c r="K380" s="33">
        <v>40.7608695652174</v>
      </c>
      <c r="L380" s="33">
        <v>37.1714285714286</v>
      </c>
      <c r="M380" s="7"/>
      <c r="N380" s="7"/>
      <c r="O380" s="19"/>
      <c r="P380" s="19"/>
    </row>
    <row r="381" ht="16.6" customHeight="1">
      <c r="A381" s="29">
        <v>44470</v>
      </c>
      <c r="B381" s="30">
        <v>22.8</v>
      </c>
      <c r="C381" s="19">
        <v>22.4</v>
      </c>
      <c r="D381" s="19">
        <v>22.8380952380952</v>
      </c>
      <c r="E381" s="31"/>
      <c r="F381" s="30">
        <v>8.300000000000001</v>
      </c>
      <c r="G381" s="19">
        <v>8</v>
      </c>
      <c r="H381" s="19">
        <v>7.66190476190476</v>
      </c>
      <c r="I381" s="32"/>
      <c r="J381" s="33">
        <v>67.81800000000079</v>
      </c>
      <c r="K381" s="33">
        <v>70.1434782608696</v>
      </c>
      <c r="L381" s="33">
        <v>69.0904761904762</v>
      </c>
      <c r="M381" s="7"/>
      <c r="N381" s="7"/>
      <c r="O381" s="19"/>
      <c r="P381" s="19"/>
    </row>
    <row r="382" ht="16.6" customHeight="1">
      <c r="A382" s="29">
        <v>44501</v>
      </c>
      <c r="B382" s="30">
        <v>25.7</v>
      </c>
      <c r="C382" s="19">
        <v>24.9</v>
      </c>
      <c r="D382" s="19">
        <v>24.93</v>
      </c>
      <c r="E382" s="31"/>
      <c r="F382" s="30">
        <v>11.1</v>
      </c>
      <c r="G382" s="19">
        <v>10.8</v>
      </c>
      <c r="H382" s="19">
        <v>10.79</v>
      </c>
      <c r="I382" s="32"/>
      <c r="J382" s="33">
        <v>79.75600000000099</v>
      </c>
      <c r="K382" s="33">
        <v>72.5695652173913</v>
      </c>
      <c r="L382" s="33">
        <v>85.47499999999999</v>
      </c>
      <c r="M382" s="7"/>
      <c r="N382" s="7"/>
      <c r="O382" s="19">
        <f>AVERAGE(B384,F384)</f>
        <v>14.725</v>
      </c>
      <c r="P382" t="s" s="34">
        <v>16</v>
      </c>
    </row>
    <row r="383" ht="16.6" customHeight="1">
      <c r="A383" s="29">
        <v>44531</v>
      </c>
      <c r="B383" s="30">
        <v>27</v>
      </c>
      <c r="C383" s="19">
        <v>26.6</v>
      </c>
      <c r="D383" s="19">
        <v>26.14</v>
      </c>
      <c r="E383" s="31"/>
      <c r="F383" s="30">
        <v>13.1</v>
      </c>
      <c r="G383" s="19">
        <v>13</v>
      </c>
      <c r="H383" s="19">
        <v>13.125</v>
      </c>
      <c r="I383" s="32"/>
      <c r="J383" s="33">
        <v>94.48800000000119</v>
      </c>
      <c r="K383" s="33">
        <v>95.7391304347826</v>
      </c>
      <c r="L383" s="33">
        <v>104.275</v>
      </c>
      <c r="M383" s="7"/>
      <c r="N383" s="7"/>
      <c r="O383" s="19">
        <f>AVERAGE(D384,H384)</f>
        <v>14.6006737012987</v>
      </c>
      <c r="P383" t="s" s="34">
        <v>17</v>
      </c>
    </row>
    <row r="384" ht="16.6" customHeight="1">
      <c r="A384" t="s" s="35">
        <v>18</v>
      </c>
      <c r="B384" s="36">
        <f>AVERAGE(B372:B383)</f>
        <v>21.4166666666667</v>
      </c>
      <c r="C384" s="36">
        <f>AVERAGE(C372:C383)</f>
        <v>21.375</v>
      </c>
      <c r="D384" s="36">
        <f>AVERAGE(D372:D383)</f>
        <v>21.5368578643579</v>
      </c>
      <c r="E384" s="37"/>
      <c r="F384" s="36">
        <f>AVERAGE(F372:F383)</f>
        <v>8.03333333333333</v>
      </c>
      <c r="G384" s="36">
        <f>AVERAGE(G372:G383)</f>
        <v>8</v>
      </c>
      <c r="H384" s="36">
        <f>AVERAGE(H372:H383)</f>
        <v>7.66448953823954</v>
      </c>
      <c r="I384" s="38"/>
      <c r="J384" s="36">
        <f>AVERAGE(J372:J383)</f>
        <v>68.0720000000008</v>
      </c>
      <c r="K384" s="36">
        <f>AVERAGE(K372:K383)</f>
        <v>64.0778985507246</v>
      </c>
      <c r="L384" s="36">
        <f>AVERAGE(L372:L383)</f>
        <v>64.2076911976912</v>
      </c>
      <c r="M384" s="7"/>
      <c r="N384" s="7"/>
      <c r="O384" s="19">
        <f>O383-O382</f>
        <v>-0.1243262987013</v>
      </c>
      <c r="P384" t="s" s="39">
        <v>19</v>
      </c>
    </row>
    <row r="385" ht="16.6" customHeight="1">
      <c r="A385" s="44"/>
      <c r="B385" s="41"/>
      <c r="C385" s="41"/>
      <c r="D385" s="41"/>
      <c r="E385" s="42"/>
      <c r="F385" s="41"/>
      <c r="G385" s="41"/>
      <c r="H385" s="41"/>
      <c r="I385" s="32"/>
      <c r="J385" s="19"/>
      <c r="K385" s="19"/>
      <c r="L385" s="19"/>
      <c r="M385" s="43"/>
      <c r="N385" s="19"/>
      <c r="O385" s="19"/>
      <c r="P385" s="19"/>
    </row>
    <row r="386" ht="16.6" customHeight="1">
      <c r="A386" s="44"/>
      <c r="B386" s="41"/>
      <c r="C386" s="41"/>
      <c r="D386" s="41"/>
      <c r="E386" s="42"/>
      <c r="F386" s="41"/>
      <c r="G386" s="41"/>
      <c r="H386" s="41"/>
      <c r="I386" s="32"/>
      <c r="J386" s="19"/>
      <c r="K386" s="19"/>
      <c r="L386" s="19"/>
      <c r="M386" s="43"/>
      <c r="N386" s="28"/>
      <c r="O386" s="28"/>
      <c r="P386" s="28"/>
    </row>
    <row r="387" ht="46.65" customHeight="1">
      <c r="A387" t="s" s="20">
        <v>210</v>
      </c>
      <c r="B387" t="s" s="21">
        <v>82</v>
      </c>
      <c r="C387" t="s" s="22">
        <v>211</v>
      </c>
      <c r="D387" t="s" s="22">
        <v>212</v>
      </c>
      <c r="E387" s="23"/>
      <c r="F387" t="s" s="21">
        <v>85</v>
      </c>
      <c r="G387" t="s" s="24">
        <v>211</v>
      </c>
      <c r="H387" t="s" s="24">
        <v>212</v>
      </c>
      <c r="I387" s="32"/>
      <c r="J387" t="s" s="21">
        <v>213</v>
      </c>
      <c r="K387" t="s" s="26">
        <v>214</v>
      </c>
      <c r="L387" t="s" s="26">
        <v>215</v>
      </c>
      <c r="M387" t="s" s="45">
        <v>216</v>
      </c>
      <c r="N387" s="7"/>
      <c r="O387" s="19"/>
      <c r="P387" s="19"/>
    </row>
    <row r="388" ht="16.6" customHeight="1">
      <c r="A388" s="29">
        <v>44197</v>
      </c>
      <c r="B388" s="30">
        <v>30.9</v>
      </c>
      <c r="C388" s="19">
        <v>30.6</v>
      </c>
      <c r="D388" s="19">
        <v>30.9318181818182</v>
      </c>
      <c r="E388" s="31"/>
      <c r="F388" s="30">
        <v>18.9</v>
      </c>
      <c r="G388" s="19">
        <v>19.1</v>
      </c>
      <c r="H388" s="19">
        <v>19.1318181818182</v>
      </c>
      <c r="I388" s="32"/>
      <c r="J388" s="33">
        <v>139.700000000002</v>
      </c>
      <c r="K388" s="33">
        <v>136.808333333333</v>
      </c>
      <c r="L388" s="33">
        <v>136.236363636364</v>
      </c>
      <c r="M388" s="7"/>
      <c r="N388" s="7"/>
      <c r="O388" s="19"/>
      <c r="P388" s="19"/>
    </row>
    <row r="389" ht="16.6" customHeight="1">
      <c r="A389" s="29">
        <v>44228</v>
      </c>
      <c r="B389" s="30">
        <v>30.5</v>
      </c>
      <c r="C389" s="19">
        <v>29.8</v>
      </c>
      <c r="D389" s="19">
        <v>29.8590909090909</v>
      </c>
      <c r="E389" s="31"/>
      <c r="F389" s="30">
        <v>18.6</v>
      </c>
      <c r="G389" s="19">
        <v>19</v>
      </c>
      <c r="H389" s="19">
        <v>18.9090909090909</v>
      </c>
      <c r="I389" s="32"/>
      <c r="J389" s="33">
        <v>140.716000000002</v>
      </c>
      <c r="K389" s="33">
        <v>120.766666666667</v>
      </c>
      <c r="L389" s="33">
        <v>140.972727272727</v>
      </c>
      <c r="M389" s="7"/>
      <c r="N389" s="7"/>
      <c r="O389" s="19"/>
      <c r="P389" s="19"/>
    </row>
    <row r="390" ht="16.6" customHeight="1">
      <c r="A390" s="29">
        <v>44256</v>
      </c>
      <c r="B390" s="30">
        <v>28.7</v>
      </c>
      <c r="C390" s="19">
        <v>28.4</v>
      </c>
      <c r="D390" s="19">
        <v>28.3227272727273</v>
      </c>
      <c r="E390" s="31"/>
      <c r="F390" s="30">
        <v>16.9</v>
      </c>
      <c r="G390" s="19">
        <v>17.7</v>
      </c>
      <c r="H390" s="19">
        <v>17.75</v>
      </c>
      <c r="I390" s="32"/>
      <c r="J390" s="33">
        <v>148.336000000002</v>
      </c>
      <c r="K390" s="33">
        <v>136.720833333333</v>
      </c>
      <c r="L390" s="33">
        <v>156.054545454545</v>
      </c>
      <c r="M390" s="7"/>
      <c r="N390" s="7"/>
      <c r="O390" s="19"/>
      <c r="P390" s="19"/>
    </row>
    <row r="391" ht="16.6" customHeight="1">
      <c r="A391" s="29">
        <v>44287</v>
      </c>
      <c r="B391" s="30">
        <v>26.8</v>
      </c>
      <c r="C391" s="19">
        <v>26</v>
      </c>
      <c r="D391" s="19">
        <v>26.0272727272727</v>
      </c>
      <c r="E391" s="31"/>
      <c r="F391" s="51">
        <v>14.3</v>
      </c>
      <c r="G391" s="19">
        <v>14.1</v>
      </c>
      <c r="H391" s="19">
        <v>14.3136363636364</v>
      </c>
      <c r="I391" s="32"/>
      <c r="J391" s="33">
        <v>103.886000000001</v>
      </c>
      <c r="K391" s="33">
        <v>109.133333333333</v>
      </c>
      <c r="L391" s="33">
        <v>75.0272727272727</v>
      </c>
      <c r="M391" s="7"/>
      <c r="N391" s="7"/>
      <c r="O391" s="19"/>
      <c r="P391" s="19"/>
    </row>
    <row r="392" ht="16.6" customHeight="1">
      <c r="A392" s="29">
        <v>44317</v>
      </c>
      <c r="B392" s="30">
        <v>23.7</v>
      </c>
      <c r="C392" s="19">
        <v>23.2</v>
      </c>
      <c r="D392" s="19">
        <v>23.2590909090909</v>
      </c>
      <c r="E392" s="31"/>
      <c r="F392" s="30">
        <v>10.2</v>
      </c>
      <c r="G392" s="19">
        <v>10.5</v>
      </c>
      <c r="H392" s="19">
        <v>10.1409090909091</v>
      </c>
      <c r="I392" s="32"/>
      <c r="J392" s="33">
        <v>77.7240000000009</v>
      </c>
      <c r="K392" s="33">
        <v>79.1791666666667</v>
      </c>
      <c r="L392" s="33">
        <v>63.7</v>
      </c>
      <c r="M392" s="7"/>
      <c r="N392" s="7"/>
      <c r="O392" s="19"/>
      <c r="P392" s="19"/>
    </row>
    <row r="393" ht="16.6" customHeight="1">
      <c r="A393" s="29">
        <v>44348</v>
      </c>
      <c r="B393" s="30">
        <v>21.2</v>
      </c>
      <c r="C393" s="19">
        <v>20.7</v>
      </c>
      <c r="D393" s="19">
        <v>20.8090909090909</v>
      </c>
      <c r="E393" s="31"/>
      <c r="F393" s="30">
        <v>7.9</v>
      </c>
      <c r="G393" s="19">
        <v>8.4</v>
      </c>
      <c r="H393" s="19">
        <v>8.277272727272729</v>
      </c>
      <c r="I393" s="32"/>
      <c r="J393" s="33">
        <v>67.81800000000079</v>
      </c>
      <c r="K393" s="33">
        <v>79.3625</v>
      </c>
      <c r="L393" s="33">
        <v>81.72727272727271</v>
      </c>
      <c r="M393" s="7"/>
      <c r="N393" s="7"/>
      <c r="O393" s="19"/>
      <c r="P393" s="19"/>
    </row>
    <row r="394" ht="16.6" customHeight="1">
      <c r="A394" s="29">
        <v>44378</v>
      </c>
      <c r="B394" s="30">
        <v>20.9</v>
      </c>
      <c r="C394" s="19">
        <v>20.8</v>
      </c>
      <c r="D394" s="19">
        <v>20.9809523809524</v>
      </c>
      <c r="E394" s="31"/>
      <c r="F394" s="30">
        <v>6.7</v>
      </c>
      <c r="G394" s="19">
        <v>6.6</v>
      </c>
      <c r="H394" s="19">
        <v>6.43333333333333</v>
      </c>
      <c r="I394" s="32"/>
      <c r="J394" s="33">
        <v>64.77000000000081</v>
      </c>
      <c r="K394" s="33">
        <v>56.85</v>
      </c>
      <c r="L394" s="33">
        <v>27.2818181818182</v>
      </c>
      <c r="M394" s="7"/>
      <c r="N394" s="7"/>
      <c r="O394" s="19"/>
      <c r="P394" s="19"/>
    </row>
    <row r="395" ht="16.6" customHeight="1">
      <c r="A395" s="29">
        <v>44409</v>
      </c>
      <c r="B395" s="30">
        <v>22.4</v>
      </c>
      <c r="C395" s="19">
        <v>22.6</v>
      </c>
      <c r="D395" s="19">
        <v>22.7761904761905</v>
      </c>
      <c r="E395" s="31"/>
      <c r="F395" s="30">
        <v>7.6</v>
      </c>
      <c r="G395" s="19">
        <v>7</v>
      </c>
      <c r="H395" s="19">
        <v>6.85238095238095</v>
      </c>
      <c r="I395" s="32"/>
      <c r="J395" s="33">
        <v>49.7840000000006</v>
      </c>
      <c r="K395" s="33">
        <v>41.7666666666667</v>
      </c>
      <c r="L395" s="33">
        <v>43.1428571428571</v>
      </c>
      <c r="M395" s="7"/>
      <c r="N395" s="7"/>
      <c r="O395" s="19"/>
      <c r="P395" s="19"/>
    </row>
    <row r="396" ht="16.6" customHeight="1">
      <c r="A396" s="29">
        <v>44440</v>
      </c>
      <c r="B396" s="30">
        <v>25.3</v>
      </c>
      <c r="C396" s="19">
        <v>25.8</v>
      </c>
      <c r="D396" s="19">
        <v>26.0285714285714</v>
      </c>
      <c r="E396" s="31"/>
      <c r="F396" s="30">
        <v>10.6</v>
      </c>
      <c r="G396" s="19">
        <v>10.4</v>
      </c>
      <c r="H396" s="19">
        <v>10.3428571428571</v>
      </c>
      <c r="I396" s="32"/>
      <c r="J396" s="33">
        <v>51.3080000000006</v>
      </c>
      <c r="K396" s="33">
        <v>45.8666666666667</v>
      </c>
      <c r="L396" s="33">
        <v>33.152380952381</v>
      </c>
      <c r="M396" s="7"/>
      <c r="N396" s="7"/>
      <c r="O396" s="19"/>
      <c r="P396" s="19"/>
    </row>
    <row r="397" ht="16.6" customHeight="1">
      <c r="A397" s="29">
        <v>44470</v>
      </c>
      <c r="B397" s="30">
        <v>27.9</v>
      </c>
      <c r="C397" s="19">
        <v>27.6</v>
      </c>
      <c r="D397" s="19">
        <v>27.7142857142857</v>
      </c>
      <c r="E397" s="31"/>
      <c r="F397" s="30">
        <v>13.3</v>
      </c>
      <c r="G397" s="19">
        <v>13.4</v>
      </c>
      <c r="H397" s="19">
        <v>13.3047619047619</v>
      </c>
      <c r="I397" s="32"/>
      <c r="J397" s="33">
        <v>67.81800000000079</v>
      </c>
      <c r="K397" s="33">
        <v>59.4083333333333</v>
      </c>
      <c r="L397" s="33">
        <v>69.20999999999999</v>
      </c>
      <c r="M397" s="7"/>
      <c r="N397" s="7"/>
      <c r="O397" s="19"/>
      <c r="P397" s="19"/>
    </row>
    <row r="398" ht="16.6" customHeight="1">
      <c r="A398" s="29">
        <v>44501</v>
      </c>
      <c r="B398" s="30">
        <v>30.2</v>
      </c>
      <c r="C398" s="19">
        <v>29.1</v>
      </c>
      <c r="D398" s="19">
        <v>29.347619047619</v>
      </c>
      <c r="E398" s="31"/>
      <c r="F398" s="30">
        <v>16.2</v>
      </c>
      <c r="G398" s="19">
        <v>15.9</v>
      </c>
      <c r="H398" s="19">
        <v>15.8952380952381</v>
      </c>
      <c r="I398" s="32"/>
      <c r="J398" s="33">
        <v>89.6620000000011</v>
      </c>
      <c r="K398" s="33">
        <v>98.47499999999999</v>
      </c>
      <c r="L398" s="33">
        <v>101.35</v>
      </c>
      <c r="M398" s="7"/>
      <c r="N398" s="7"/>
      <c r="O398" s="19">
        <f>AVERAGE(B400,F400)</f>
        <v>19.95</v>
      </c>
      <c r="P398" t="s" s="34">
        <v>16</v>
      </c>
    </row>
    <row r="399" ht="16.6" customHeight="1">
      <c r="A399" s="29">
        <v>44531</v>
      </c>
      <c r="B399" s="30">
        <v>31.3</v>
      </c>
      <c r="C399" s="19">
        <v>30.2</v>
      </c>
      <c r="D399" s="19">
        <v>30.4047619047619</v>
      </c>
      <c r="E399" s="31"/>
      <c r="F399" s="30">
        <v>17.8</v>
      </c>
      <c r="G399" s="19">
        <v>17.9</v>
      </c>
      <c r="H399" s="19">
        <v>18.0428571428571</v>
      </c>
      <c r="I399" s="32"/>
      <c r="J399" s="33">
        <v>101.854000000001</v>
      </c>
      <c r="K399" s="33">
        <v>111.829166666667</v>
      </c>
      <c r="L399" s="33">
        <v>125.663157894737</v>
      </c>
      <c r="M399" s="7"/>
      <c r="N399" s="7"/>
      <c r="O399" s="19">
        <f>AVERAGE(D400,H400)</f>
        <v>19.8273178210678</v>
      </c>
      <c r="P399" t="s" s="34">
        <v>17</v>
      </c>
    </row>
    <row r="400" ht="16.6" customHeight="1">
      <c r="A400" t="s" s="35">
        <v>18</v>
      </c>
      <c r="B400" s="36">
        <f>AVERAGE(B388:B399)</f>
        <v>26.65</v>
      </c>
      <c r="C400" s="36">
        <f>AVERAGE(C388:C399)</f>
        <v>26.2333333333333</v>
      </c>
      <c r="D400" s="36">
        <f>AVERAGE(D388:D399)</f>
        <v>26.3717893217893</v>
      </c>
      <c r="E400" s="37"/>
      <c r="F400" s="36">
        <f>AVERAGE(F388:F399)</f>
        <v>13.25</v>
      </c>
      <c r="G400" s="36">
        <f>AVERAGE(G388:G399)</f>
        <v>13.3333333333333</v>
      </c>
      <c r="H400" s="36">
        <f>AVERAGE(H388:H399)</f>
        <v>13.2828463203463</v>
      </c>
      <c r="I400" s="38"/>
      <c r="J400" s="36">
        <f>AVERAGE(J388:J399)</f>
        <v>91.9480000000011</v>
      </c>
      <c r="K400" s="36">
        <f>AVERAGE(K388:K399)</f>
        <v>89.6805555555555</v>
      </c>
      <c r="L400" s="36">
        <f>AVERAGE(L388:L399)</f>
        <v>87.7931996658312</v>
      </c>
      <c r="M400" s="7"/>
      <c r="N400" s="7"/>
      <c r="O400" s="19">
        <f>O399-O398</f>
        <v>-0.1226821789322</v>
      </c>
      <c r="P400" t="s" s="39">
        <v>19</v>
      </c>
    </row>
    <row r="401" ht="16.6" customHeight="1">
      <c r="A401" s="44"/>
      <c r="B401" s="41"/>
      <c r="C401" s="41"/>
      <c r="D401" t="s" s="40">
        <v>55</v>
      </c>
      <c r="E401" s="42"/>
      <c r="F401" s="41"/>
      <c r="G401" s="41"/>
      <c r="H401" t="s" s="40">
        <v>21</v>
      </c>
      <c r="I401" s="32"/>
      <c r="J401" s="52"/>
      <c r="K401" s="52"/>
      <c r="L401" s="52"/>
      <c r="M401" s="47"/>
      <c r="N401" s="47"/>
      <c r="O401" s="19"/>
      <c r="P401" s="19"/>
    </row>
    <row r="402" ht="16.6" customHeight="1">
      <c r="A402" s="44"/>
      <c r="B402" s="41"/>
      <c r="C402" s="41"/>
      <c r="D402" s="41"/>
      <c r="E402" s="42"/>
      <c r="F402" s="41"/>
      <c r="G402" s="41"/>
      <c r="H402" s="41"/>
      <c r="I402" s="32"/>
      <c r="J402" s="19"/>
      <c r="K402" s="19"/>
      <c r="L402" s="19"/>
      <c r="M402" s="43"/>
      <c r="N402" s="19"/>
      <c r="O402" s="19"/>
      <c r="P402" s="28"/>
    </row>
    <row r="403" ht="46.65" customHeight="1">
      <c r="A403" t="s" s="20">
        <v>217</v>
      </c>
      <c r="B403" t="s" s="21">
        <v>82</v>
      </c>
      <c r="C403" t="s" s="22">
        <v>218</v>
      </c>
      <c r="D403" t="s" s="22">
        <v>219</v>
      </c>
      <c r="E403" s="23"/>
      <c r="F403" t="s" s="21">
        <v>85</v>
      </c>
      <c r="G403" t="s" s="24">
        <v>218</v>
      </c>
      <c r="H403" t="s" s="24">
        <v>219</v>
      </c>
      <c r="I403" s="32"/>
      <c r="J403" t="s" s="21">
        <v>51</v>
      </c>
      <c r="K403" t="s" s="26">
        <v>220</v>
      </c>
      <c r="L403" t="s" s="26">
        <v>221</v>
      </c>
      <c r="M403" t="s" s="45">
        <v>222</v>
      </c>
      <c r="N403" s="7"/>
      <c r="O403" s="19"/>
      <c r="P403" s="19"/>
    </row>
    <row r="404" ht="16.6" customHeight="1">
      <c r="A404" s="29">
        <v>44197</v>
      </c>
      <c r="B404" s="30">
        <v>31.1</v>
      </c>
      <c r="C404" s="19">
        <v>30.3</v>
      </c>
      <c r="D404" s="19">
        <v>30.3</v>
      </c>
      <c r="E404" s="31"/>
      <c r="F404" s="30">
        <v>18.7</v>
      </c>
      <c r="G404" s="19">
        <v>19.1</v>
      </c>
      <c r="H404" s="19">
        <v>19.1</v>
      </c>
      <c r="I404" s="32"/>
      <c r="J404" s="33">
        <v>125.476000000002</v>
      </c>
      <c r="K404" s="33">
        <v>103.758333333333</v>
      </c>
      <c r="L404" s="33">
        <v>126.894736842105</v>
      </c>
      <c r="M404" s="7"/>
      <c r="N404" s="7"/>
      <c r="O404" s="19"/>
      <c r="P404" s="19"/>
    </row>
    <row r="405" ht="16.6" customHeight="1">
      <c r="A405" s="29">
        <v>44228</v>
      </c>
      <c r="B405" s="30">
        <v>30.7</v>
      </c>
      <c r="C405" s="19">
        <v>29.8</v>
      </c>
      <c r="D405" s="19">
        <v>29.8</v>
      </c>
      <c r="E405" s="31"/>
      <c r="F405" s="30">
        <v>18.9</v>
      </c>
      <c r="G405" s="19">
        <v>18.9</v>
      </c>
      <c r="H405" s="19">
        <v>18.9</v>
      </c>
      <c r="I405" s="32"/>
      <c r="J405" s="33">
        <v>119.888000000001</v>
      </c>
      <c r="K405" s="33">
        <v>111.245833333333</v>
      </c>
      <c r="L405" s="33">
        <v>168.311764705882</v>
      </c>
      <c r="M405" s="7"/>
      <c r="N405" s="7"/>
      <c r="O405" s="19"/>
      <c r="P405" s="19"/>
    </row>
    <row r="406" ht="16.6" customHeight="1">
      <c r="A406" s="29">
        <v>44256</v>
      </c>
      <c r="B406" s="30">
        <v>29.2</v>
      </c>
      <c r="C406" s="19">
        <v>28.2</v>
      </c>
      <c r="D406" s="19">
        <v>28.2</v>
      </c>
      <c r="E406" s="31"/>
      <c r="F406" s="30">
        <v>17.3</v>
      </c>
      <c r="G406" s="19">
        <v>17.6</v>
      </c>
      <c r="H406" s="19">
        <v>17.6</v>
      </c>
      <c r="I406" s="32"/>
      <c r="J406" s="33">
        <v>110.744000000001</v>
      </c>
      <c r="K406" s="33">
        <v>93.9708333333333</v>
      </c>
      <c r="L406" s="33">
        <v>176.294117647059</v>
      </c>
      <c r="M406" s="7"/>
      <c r="N406" s="7"/>
      <c r="O406" s="19"/>
      <c r="P406" s="19"/>
    </row>
    <row r="407" ht="16.6" customHeight="1">
      <c r="A407" s="29">
        <v>44287</v>
      </c>
      <c r="B407" s="30">
        <v>27.2</v>
      </c>
      <c r="C407" s="19">
        <v>25.7</v>
      </c>
      <c r="D407" s="19">
        <v>25.7</v>
      </c>
      <c r="E407" s="31"/>
      <c r="F407" s="51">
        <v>14.3</v>
      </c>
      <c r="G407" s="19">
        <v>13.7</v>
      </c>
      <c r="H407" s="19">
        <v>13.7</v>
      </c>
      <c r="I407" s="32"/>
      <c r="J407" s="33">
        <v>90.9320000000011</v>
      </c>
      <c r="K407" s="33">
        <v>84.49583333333329</v>
      </c>
      <c r="L407" s="33">
        <v>77.29000000000001</v>
      </c>
      <c r="M407" s="7"/>
      <c r="N407" s="7"/>
      <c r="O407" s="19"/>
      <c r="P407" s="19"/>
    </row>
    <row r="408" ht="16.6" customHeight="1">
      <c r="A408" s="29">
        <v>44317</v>
      </c>
      <c r="B408" s="30">
        <v>24</v>
      </c>
      <c r="C408" s="19">
        <v>23.2</v>
      </c>
      <c r="D408" s="19">
        <v>23.2</v>
      </c>
      <c r="E408" s="31"/>
      <c r="F408" s="30">
        <v>10.2</v>
      </c>
      <c r="G408" s="19">
        <v>9.300000000000001</v>
      </c>
      <c r="H408" s="19">
        <v>9.300000000000001</v>
      </c>
      <c r="I408" s="32"/>
      <c r="J408" s="33">
        <v>72.13600000000091</v>
      </c>
      <c r="K408" s="33">
        <v>73.3541666666667</v>
      </c>
      <c r="L408" s="33">
        <v>65.647619047619</v>
      </c>
      <c r="M408" s="7"/>
      <c r="N408" s="7"/>
      <c r="O408" s="19"/>
      <c r="P408" s="19"/>
    </row>
    <row r="409" ht="16.6" customHeight="1">
      <c r="A409" s="29">
        <v>44348</v>
      </c>
      <c r="B409" s="30">
        <v>21.3</v>
      </c>
      <c r="C409" s="19">
        <v>20.6</v>
      </c>
      <c r="D409" s="19">
        <v>20.6</v>
      </c>
      <c r="E409" s="31"/>
      <c r="F409" s="30">
        <v>7.8</v>
      </c>
      <c r="G409" s="19">
        <v>7.2</v>
      </c>
      <c r="H409" s="19">
        <v>7.2</v>
      </c>
      <c r="I409" s="32"/>
      <c r="J409" s="33">
        <v>67.5640000000008</v>
      </c>
      <c r="K409" s="33">
        <v>65.425</v>
      </c>
      <c r="L409" s="33">
        <v>85.09999999999999</v>
      </c>
      <c r="M409" s="7"/>
      <c r="N409" s="7"/>
      <c r="O409" s="19"/>
      <c r="P409" s="19"/>
    </row>
    <row r="410" ht="16.6" customHeight="1">
      <c r="A410" s="29">
        <v>44378</v>
      </c>
      <c r="B410" s="30">
        <v>21.2</v>
      </c>
      <c r="C410" s="19">
        <v>20.6</v>
      </c>
      <c r="D410" s="19">
        <v>20.6</v>
      </c>
      <c r="E410" s="31"/>
      <c r="F410" s="30">
        <v>6.2</v>
      </c>
      <c r="G410" s="19">
        <v>5.3</v>
      </c>
      <c r="H410" s="19">
        <v>5.3</v>
      </c>
      <c r="I410" s="32"/>
      <c r="J410" s="33">
        <v>55.1180000000007</v>
      </c>
      <c r="K410" s="33">
        <v>51.4083333333333</v>
      </c>
      <c r="L410" s="33">
        <v>23.6210526315789</v>
      </c>
      <c r="M410" s="7"/>
      <c r="N410" s="7"/>
      <c r="O410" s="19"/>
      <c r="P410" s="19"/>
    </row>
    <row r="411" ht="16.6" customHeight="1">
      <c r="A411" s="29">
        <v>44409</v>
      </c>
      <c r="B411" s="30">
        <v>22.4</v>
      </c>
      <c r="C411" s="19">
        <v>22.5</v>
      </c>
      <c r="D411" s="19">
        <v>22.5</v>
      </c>
      <c r="E411" s="31"/>
      <c r="F411" s="30">
        <v>7.2</v>
      </c>
      <c r="G411" s="19">
        <v>5.9</v>
      </c>
      <c r="H411" s="19">
        <v>5.9</v>
      </c>
      <c r="I411" s="32"/>
      <c r="J411" s="33">
        <v>38.3540000000005</v>
      </c>
      <c r="K411" s="33">
        <v>24.0541666666667</v>
      </c>
      <c r="L411" s="33">
        <v>58.6333333333333</v>
      </c>
      <c r="M411" s="7"/>
      <c r="N411" s="7"/>
      <c r="O411" s="19"/>
      <c r="P411" s="19"/>
    </row>
    <row r="412" ht="16.6" customHeight="1">
      <c r="A412" s="29">
        <v>44440</v>
      </c>
      <c r="B412" s="30">
        <v>25.7</v>
      </c>
      <c r="C412" s="19">
        <v>24.9</v>
      </c>
      <c r="D412" s="19">
        <v>24.9</v>
      </c>
      <c r="E412" s="31"/>
      <c r="F412" s="30">
        <v>10.2</v>
      </c>
      <c r="G412" s="19">
        <v>9.699999999999999</v>
      </c>
      <c r="H412" s="19">
        <v>9.699999999999999</v>
      </c>
      <c r="I412" s="32"/>
      <c r="J412" s="33">
        <v>47.2440000000006</v>
      </c>
      <c r="K412" s="33">
        <v>44.8541666666667</v>
      </c>
      <c r="L412" s="33">
        <v>43.7823529411765</v>
      </c>
      <c r="M412" s="7"/>
      <c r="N412" s="7"/>
      <c r="O412" s="19"/>
      <c r="P412" s="19"/>
    </row>
    <row r="413" ht="16.6" customHeight="1">
      <c r="A413" s="29">
        <v>44470</v>
      </c>
      <c r="B413" s="30">
        <v>27.8</v>
      </c>
      <c r="C413" s="19">
        <v>26.8</v>
      </c>
      <c r="D413" s="19">
        <v>26.8</v>
      </c>
      <c r="E413" s="31"/>
      <c r="F413" s="30">
        <v>13.3</v>
      </c>
      <c r="G413" s="19">
        <v>12.8</v>
      </c>
      <c r="H413" s="19">
        <v>12.8</v>
      </c>
      <c r="I413" s="32"/>
      <c r="J413" s="33">
        <v>63.2460000000008</v>
      </c>
      <c r="K413" s="33">
        <v>57.2083333333333</v>
      </c>
      <c r="L413" s="33">
        <v>67.5705882352941</v>
      </c>
      <c r="M413" s="7"/>
      <c r="N413" s="7"/>
      <c r="O413" s="19"/>
      <c r="P413" s="19"/>
    </row>
    <row r="414" ht="16.6" customHeight="1">
      <c r="A414" s="29">
        <v>44501</v>
      </c>
      <c r="B414" s="30">
        <v>29.8</v>
      </c>
      <c r="C414" s="19">
        <v>28.7</v>
      </c>
      <c r="D414" s="19">
        <v>28.7</v>
      </c>
      <c r="E414" s="31"/>
      <c r="F414" s="30">
        <v>16.2</v>
      </c>
      <c r="G414" s="19">
        <v>15.8</v>
      </c>
      <c r="H414" s="19">
        <v>15.8</v>
      </c>
      <c r="I414" s="32"/>
      <c r="J414" s="33">
        <v>77.978000000001</v>
      </c>
      <c r="K414" s="33">
        <v>75.49583333333329</v>
      </c>
      <c r="L414" s="33">
        <v>104.358823529412</v>
      </c>
      <c r="M414" s="7"/>
      <c r="N414" s="7"/>
      <c r="O414" s="19">
        <f>AVERAGE(B416,F416)</f>
        <v>19.9833333333333</v>
      </c>
      <c r="P414" t="s" s="34">
        <v>16</v>
      </c>
    </row>
    <row r="415" ht="16.6" customHeight="1">
      <c r="A415" s="29">
        <v>44531</v>
      </c>
      <c r="B415" s="30">
        <v>31</v>
      </c>
      <c r="C415" s="19">
        <v>29.3</v>
      </c>
      <c r="D415" s="19">
        <v>29.3</v>
      </c>
      <c r="E415" s="31"/>
      <c r="F415" s="30">
        <v>17.9</v>
      </c>
      <c r="G415" s="19">
        <v>17.6</v>
      </c>
      <c r="H415" s="19">
        <v>17.6</v>
      </c>
      <c r="I415" s="32"/>
      <c r="J415" s="33">
        <v>91.44000000000111</v>
      </c>
      <c r="K415" s="33">
        <v>94.26666666666669</v>
      </c>
      <c r="L415" s="33">
        <v>120.573684210526</v>
      </c>
      <c r="M415" s="7"/>
      <c r="N415" s="7"/>
      <c r="O415" s="19">
        <f>AVERAGE(D416,H416)</f>
        <v>19.3125</v>
      </c>
      <c r="P415" t="s" s="34">
        <v>17</v>
      </c>
    </row>
    <row r="416" ht="16.6" customHeight="1">
      <c r="A416" t="s" s="35">
        <v>18</v>
      </c>
      <c r="B416" s="36">
        <f>AVERAGE(B404:B415)</f>
        <v>26.7833333333333</v>
      </c>
      <c r="C416" s="36">
        <f>AVERAGE(C404:C415)</f>
        <v>25.8833333333333</v>
      </c>
      <c r="D416" s="36">
        <f>AVERAGE(D404:D415)</f>
        <v>25.8833333333333</v>
      </c>
      <c r="E416" s="37"/>
      <c r="F416" s="36">
        <f>AVERAGE(F404:F415)</f>
        <v>13.1833333333333</v>
      </c>
      <c r="G416" s="36">
        <f>AVERAGE(G404:G415)</f>
        <v>12.7416666666667</v>
      </c>
      <c r="H416" s="36">
        <f>AVERAGE(H404:H415)</f>
        <v>12.7416666666667</v>
      </c>
      <c r="I416" s="38"/>
      <c r="J416" s="36">
        <f>AVERAGE(J404:J415)</f>
        <v>80.010000000001</v>
      </c>
      <c r="K416" s="36">
        <f>AVERAGE(K404:K415)</f>
        <v>73.2947916666666</v>
      </c>
      <c r="L416" s="36">
        <f>AVERAGE(L404:L415)</f>
        <v>93.17317276033221</v>
      </c>
      <c r="M416" s="7"/>
      <c r="N416" s="7"/>
      <c r="O416" s="19">
        <f>O415-O414</f>
        <v>-0.6708333333333</v>
      </c>
      <c r="P416" t="s" s="39">
        <v>19</v>
      </c>
    </row>
    <row r="417" ht="16.6" customHeight="1">
      <c r="A417" s="44"/>
      <c r="B417" s="41"/>
      <c r="C417" s="41"/>
      <c r="D417" s="41"/>
      <c r="E417" s="42"/>
      <c r="F417" s="41"/>
      <c r="G417" s="41"/>
      <c r="H417" t="s" s="53">
        <v>21</v>
      </c>
      <c r="I417" s="32"/>
      <c r="J417" s="19"/>
      <c r="K417" s="19"/>
      <c r="L417" s="19"/>
      <c r="M417" s="43"/>
      <c r="N417" s="19"/>
      <c r="O417" s="19"/>
      <c r="P417" s="19"/>
    </row>
    <row r="418" ht="16.6" customHeight="1">
      <c r="A418" s="44"/>
      <c r="B418" s="41"/>
      <c r="C418" s="41"/>
      <c r="D418" s="41"/>
      <c r="E418" s="42"/>
      <c r="F418" s="41"/>
      <c r="G418" s="41"/>
      <c r="H418" s="41"/>
      <c r="I418" s="32"/>
      <c r="J418" s="19"/>
      <c r="K418" s="19"/>
      <c r="L418" s="19"/>
      <c r="M418" s="43"/>
      <c r="N418" s="28"/>
      <c r="O418" s="28"/>
      <c r="P418" s="19"/>
    </row>
    <row r="419" ht="46.65" customHeight="1">
      <c r="A419" t="s" s="20">
        <v>223</v>
      </c>
      <c r="B419" t="s" s="21">
        <v>173</v>
      </c>
      <c r="C419" t="s" s="22">
        <v>224</v>
      </c>
      <c r="D419" t="s" s="22">
        <v>225</v>
      </c>
      <c r="E419" s="23"/>
      <c r="F419" t="s" s="21">
        <v>176</v>
      </c>
      <c r="G419" t="s" s="24">
        <v>224</v>
      </c>
      <c r="H419" t="s" s="24">
        <v>225</v>
      </c>
      <c r="I419" s="32"/>
      <c r="J419" t="s" s="21">
        <v>168</v>
      </c>
      <c r="K419" t="s" s="26">
        <v>226</v>
      </c>
      <c r="L419" t="s" s="26">
        <v>227</v>
      </c>
      <c r="M419" t="s" s="45">
        <v>228</v>
      </c>
      <c r="N419" s="7"/>
      <c r="O419" s="19"/>
      <c r="P419" s="19"/>
    </row>
    <row r="420" ht="16.6" customHeight="1">
      <c r="A420" s="29">
        <v>44197</v>
      </c>
      <c r="B420" s="30">
        <v>29.7</v>
      </c>
      <c r="C420" s="19">
        <v>30.3</v>
      </c>
      <c r="D420" s="19">
        <v>30.3</v>
      </c>
      <c r="E420" s="31"/>
      <c r="F420" s="30">
        <v>18.4</v>
      </c>
      <c r="G420" s="19">
        <v>18.7</v>
      </c>
      <c r="H420" s="19">
        <v>18.7</v>
      </c>
      <c r="I420" s="32"/>
      <c r="J420" s="33">
        <v>159.512000000002</v>
      </c>
      <c r="K420" s="33">
        <v>159.704347826087</v>
      </c>
      <c r="L420" s="33">
        <v>147.557894736842</v>
      </c>
      <c r="M420" s="7"/>
      <c r="N420" s="7"/>
      <c r="O420" s="19"/>
      <c r="P420" s="19"/>
    </row>
    <row r="421" ht="16.6" customHeight="1">
      <c r="A421" s="29">
        <v>44228</v>
      </c>
      <c r="B421" s="30">
        <v>28.9</v>
      </c>
      <c r="C421" s="19">
        <v>29.5</v>
      </c>
      <c r="D421" s="19">
        <v>29.5</v>
      </c>
      <c r="E421" s="31"/>
      <c r="F421" s="30">
        <v>18.5</v>
      </c>
      <c r="G421" s="19">
        <v>18.7</v>
      </c>
      <c r="H421" s="19">
        <v>18.7</v>
      </c>
      <c r="I421" s="32"/>
      <c r="J421" s="33">
        <v>164.338000000002</v>
      </c>
      <c r="K421" s="33">
        <v>145.117391304348</v>
      </c>
      <c r="L421" s="33">
        <v>147.23</v>
      </c>
      <c r="M421" s="7"/>
      <c r="N421" s="7"/>
      <c r="O421" s="19"/>
      <c r="P421" s="19"/>
    </row>
    <row r="422" ht="16.6" customHeight="1">
      <c r="A422" s="29">
        <v>44256</v>
      </c>
      <c r="B422" s="30">
        <v>27.7</v>
      </c>
      <c r="C422" s="19">
        <v>28.2</v>
      </c>
      <c r="D422" s="19">
        <v>28.2</v>
      </c>
      <c r="E422" s="31"/>
      <c r="F422" s="30">
        <v>17.1</v>
      </c>
      <c r="G422" s="19">
        <v>17.3</v>
      </c>
      <c r="H422" s="19">
        <v>17.3</v>
      </c>
      <c r="I422" s="32"/>
      <c r="J422" s="33">
        <v>190.754000000002</v>
      </c>
      <c r="K422" s="33">
        <v>183.4</v>
      </c>
      <c r="L422" s="33">
        <v>182.621052631579</v>
      </c>
      <c r="M422" s="7"/>
      <c r="N422" s="7"/>
      <c r="O422" s="19"/>
      <c r="P422" s="19"/>
    </row>
    <row r="423" ht="16.6" customHeight="1">
      <c r="A423" s="29">
        <v>44287</v>
      </c>
      <c r="B423" s="30">
        <v>26.1</v>
      </c>
      <c r="C423" s="19">
        <v>25.9</v>
      </c>
      <c r="D423" s="19">
        <v>25.9</v>
      </c>
      <c r="E423" s="31"/>
      <c r="F423" s="51">
        <v>14</v>
      </c>
      <c r="G423" s="19">
        <v>13.9</v>
      </c>
      <c r="H423" s="19">
        <v>13.9</v>
      </c>
      <c r="I423" s="32"/>
      <c r="J423" s="33">
        <v>127.000000000002</v>
      </c>
      <c r="K423" s="33">
        <v>144.739130434783</v>
      </c>
      <c r="L423" s="33">
        <v>111.288888888889</v>
      </c>
      <c r="M423" s="7"/>
      <c r="N423" s="7"/>
      <c r="O423" s="19"/>
      <c r="P423" s="19"/>
    </row>
    <row r="424" ht="16.6" customHeight="1">
      <c r="A424" s="29">
        <v>44317</v>
      </c>
      <c r="B424" s="30">
        <v>22.7</v>
      </c>
      <c r="C424" s="19">
        <v>23.4</v>
      </c>
      <c r="D424" s="19">
        <v>23.4</v>
      </c>
      <c r="E424" s="31"/>
      <c r="F424" s="30">
        <v>10.1</v>
      </c>
      <c r="G424" s="19">
        <v>9.9</v>
      </c>
      <c r="H424" s="19">
        <v>9.9</v>
      </c>
      <c r="I424" s="32"/>
      <c r="J424" s="33">
        <v>117.348000000001</v>
      </c>
      <c r="K424" s="33">
        <v>116.121739130435</v>
      </c>
      <c r="L424" s="33">
        <v>65.43157894736839</v>
      </c>
      <c r="M424" s="7"/>
      <c r="N424" s="7"/>
      <c r="O424" s="19"/>
      <c r="P424" s="19"/>
    </row>
    <row r="425" ht="16.6" customHeight="1">
      <c r="A425" s="29">
        <v>44348</v>
      </c>
      <c r="B425" s="30">
        <v>20.3</v>
      </c>
      <c r="C425" s="19">
        <v>20.8</v>
      </c>
      <c r="D425" s="19">
        <v>20.8</v>
      </c>
      <c r="E425" s="31"/>
      <c r="F425" s="30">
        <v>7.7</v>
      </c>
      <c r="G425" s="19">
        <v>8.1</v>
      </c>
      <c r="H425" s="19">
        <v>8.1</v>
      </c>
      <c r="I425" s="32"/>
      <c r="J425" s="33">
        <v>90.4240000000011</v>
      </c>
      <c r="K425" s="33">
        <v>107.847826086957</v>
      </c>
      <c r="L425" s="33">
        <v>105.333333333333</v>
      </c>
      <c r="M425" s="7"/>
      <c r="N425" s="7"/>
      <c r="O425" s="19"/>
      <c r="P425" s="19"/>
    </row>
    <row r="426" ht="16.6" customHeight="1">
      <c r="A426" s="29">
        <v>44378</v>
      </c>
      <c r="B426" s="30">
        <v>20</v>
      </c>
      <c r="C426" s="19">
        <v>20.9</v>
      </c>
      <c r="D426" s="19">
        <v>20.9</v>
      </c>
      <c r="E426" s="31"/>
      <c r="F426" s="30">
        <v>6.1</v>
      </c>
      <c r="G426" s="19">
        <v>6.1</v>
      </c>
      <c r="H426" s="19">
        <v>6.1</v>
      </c>
      <c r="I426" s="32"/>
      <c r="J426" s="33">
        <v>91.6940000000011</v>
      </c>
      <c r="K426" s="33">
        <v>74.8347826086957</v>
      </c>
      <c r="L426" s="33">
        <v>35.31</v>
      </c>
      <c r="M426" s="7"/>
      <c r="N426" s="7"/>
      <c r="O426" s="19"/>
      <c r="P426" s="19"/>
    </row>
    <row r="427" ht="16.6" customHeight="1">
      <c r="A427" s="29">
        <v>44409</v>
      </c>
      <c r="B427" s="30">
        <v>21.8</v>
      </c>
      <c r="C427" s="19">
        <v>22.8</v>
      </c>
      <c r="D427" s="19">
        <v>22.8</v>
      </c>
      <c r="E427" s="31"/>
      <c r="F427" s="30">
        <v>6.8</v>
      </c>
      <c r="G427" s="19">
        <v>6.5</v>
      </c>
      <c r="H427" s="19">
        <v>6.5</v>
      </c>
      <c r="I427" s="32"/>
      <c r="J427" s="33">
        <v>64.00800000000081</v>
      </c>
      <c r="K427" s="33">
        <v>53.4521739130435</v>
      </c>
      <c r="L427" s="33">
        <v>60.2444444444444</v>
      </c>
      <c r="M427" s="7"/>
      <c r="N427" s="7"/>
      <c r="O427" s="19"/>
      <c r="P427" s="19"/>
    </row>
    <row r="428" ht="16.6" customHeight="1">
      <c r="A428" s="29">
        <v>44440</v>
      </c>
      <c r="B428" s="30">
        <v>24.4</v>
      </c>
      <c r="C428" s="19">
        <v>25.7</v>
      </c>
      <c r="D428" s="19">
        <v>25.7</v>
      </c>
      <c r="E428" s="31"/>
      <c r="F428" s="30">
        <v>9.800000000000001</v>
      </c>
      <c r="G428" s="19">
        <v>9.699999999999999</v>
      </c>
      <c r="H428" s="19">
        <v>9.699999999999999</v>
      </c>
      <c r="I428" s="32"/>
      <c r="J428" s="33">
        <v>62.7380000000008</v>
      </c>
      <c r="K428" s="33">
        <v>56.5739130434783</v>
      </c>
      <c r="L428" s="33">
        <v>38.5</v>
      </c>
      <c r="M428" s="7"/>
      <c r="N428" s="7"/>
      <c r="O428" s="19"/>
      <c r="P428" s="19"/>
    </row>
    <row r="429" ht="16.6" customHeight="1">
      <c r="A429" s="29">
        <v>44470</v>
      </c>
      <c r="B429" s="30">
        <v>27.1</v>
      </c>
      <c r="C429" s="19">
        <v>27.3</v>
      </c>
      <c r="D429" s="19">
        <v>27.3</v>
      </c>
      <c r="E429" s="31"/>
      <c r="F429" s="30">
        <v>13.1</v>
      </c>
      <c r="G429" s="19">
        <v>12.7</v>
      </c>
      <c r="H429" s="19">
        <v>12.7</v>
      </c>
      <c r="I429" s="32"/>
      <c r="J429" s="33">
        <v>63.5000000000008</v>
      </c>
      <c r="K429" s="33">
        <v>62.0869565217391</v>
      </c>
      <c r="L429" s="33">
        <v>86.9368421052632</v>
      </c>
      <c r="M429" s="7"/>
      <c r="N429" s="7"/>
      <c r="O429" s="19"/>
      <c r="P429" s="19"/>
    </row>
    <row r="430" ht="16.6" customHeight="1">
      <c r="A430" s="29">
        <v>44501</v>
      </c>
      <c r="B430" s="30">
        <v>28.7</v>
      </c>
      <c r="C430" s="19">
        <v>28.9</v>
      </c>
      <c r="D430" s="19">
        <v>28.9</v>
      </c>
      <c r="E430" s="31"/>
      <c r="F430" s="30">
        <v>16</v>
      </c>
      <c r="G430" s="19">
        <v>15.3</v>
      </c>
      <c r="H430" s="19">
        <v>15.3</v>
      </c>
      <c r="I430" s="32"/>
      <c r="J430" s="33">
        <v>90.67800000000111</v>
      </c>
      <c r="K430" s="33">
        <v>96</v>
      </c>
      <c r="L430" s="33">
        <v>93.6631578947368</v>
      </c>
      <c r="M430" s="7"/>
      <c r="N430" s="7"/>
      <c r="O430" s="19">
        <f>AVERAGE(B432,F432)</f>
        <v>19.275</v>
      </c>
      <c r="P430" t="s" s="34">
        <v>16</v>
      </c>
    </row>
    <row r="431" ht="16.6" customHeight="1">
      <c r="A431" s="29">
        <v>44531</v>
      </c>
      <c r="B431" s="30">
        <v>29.9</v>
      </c>
      <c r="C431" s="19">
        <v>29.7</v>
      </c>
      <c r="D431" s="19">
        <v>29.7</v>
      </c>
      <c r="E431" s="31"/>
      <c r="F431" s="30">
        <v>17.7</v>
      </c>
      <c r="G431" s="19">
        <v>17.4</v>
      </c>
      <c r="H431" s="19">
        <v>17.4</v>
      </c>
      <c r="I431" s="32"/>
      <c r="J431" s="33">
        <v>108.458000000001</v>
      </c>
      <c r="K431" s="33">
        <v>111.104347826087</v>
      </c>
      <c r="L431" s="33">
        <v>139</v>
      </c>
      <c r="M431" s="7"/>
      <c r="N431" s="7"/>
      <c r="O431" s="19">
        <f>AVERAGE(D432,H432)</f>
        <v>19.4875</v>
      </c>
      <c r="P431" t="s" s="34">
        <v>17</v>
      </c>
    </row>
    <row r="432" ht="16.6" customHeight="1">
      <c r="A432" t="s" s="35">
        <v>18</v>
      </c>
      <c r="B432" s="36">
        <f>AVERAGE(B420:B431)</f>
        <v>25.6083333333333</v>
      </c>
      <c r="C432" s="36">
        <f>AVERAGE(C420:C431)</f>
        <v>26.1166666666667</v>
      </c>
      <c r="D432" s="36">
        <f>AVERAGE(D420:D431)</f>
        <v>26.1166666666667</v>
      </c>
      <c r="E432" s="37"/>
      <c r="F432" s="36">
        <f>AVERAGE(F420:F431)</f>
        <v>12.9416666666667</v>
      </c>
      <c r="G432" s="36">
        <f>AVERAGE(G420:G431)</f>
        <v>12.8583333333333</v>
      </c>
      <c r="H432" s="36">
        <f>AVERAGE(H420:H431)</f>
        <v>12.8583333333333</v>
      </c>
      <c r="I432" s="38"/>
      <c r="J432" s="36">
        <f>AVERAGE(J420:J431)</f>
        <v>110.871000000001</v>
      </c>
      <c r="K432" s="36">
        <f>AVERAGE(K420:K431)</f>
        <v>109.248550724638</v>
      </c>
      <c r="L432" s="36">
        <f>AVERAGE(L420:L431)</f>
        <v>101.093099415205</v>
      </c>
      <c r="M432" s="7"/>
      <c r="N432" s="7"/>
      <c r="O432" s="19">
        <f>O431-O430</f>
        <v>0.2125</v>
      </c>
      <c r="P432" t="s" s="39">
        <v>19</v>
      </c>
    </row>
    <row r="433" ht="16.6" customHeight="1">
      <c r="A433" s="44"/>
      <c r="B433" s="41"/>
      <c r="C433" s="41"/>
      <c r="D433" t="s" s="40">
        <v>55</v>
      </c>
      <c r="E433" s="42"/>
      <c r="F433" s="41"/>
      <c r="G433" s="41"/>
      <c r="H433" t="s" s="40">
        <v>21</v>
      </c>
      <c r="I433" s="32"/>
      <c r="J433" s="19"/>
      <c r="K433" s="19"/>
      <c r="L433" s="19"/>
      <c r="M433" s="43"/>
      <c r="N433" s="19"/>
      <c r="O433" s="19"/>
      <c r="P433" s="19"/>
    </row>
    <row r="434" ht="16.6" customHeight="1">
      <c r="A434" s="44"/>
      <c r="B434" s="41"/>
      <c r="C434" s="41"/>
      <c r="D434" s="41"/>
      <c r="E434" s="42"/>
      <c r="F434" s="41"/>
      <c r="G434" s="41"/>
      <c r="H434" s="41"/>
      <c r="I434" s="32"/>
      <c r="J434" s="19"/>
      <c r="K434" s="19"/>
      <c r="L434" s="19"/>
      <c r="M434" s="43"/>
      <c r="N434" s="19"/>
      <c r="O434" s="19"/>
      <c r="P434" s="19"/>
    </row>
    <row r="435" ht="46.65" customHeight="1">
      <c r="A435" t="s" s="20">
        <v>229</v>
      </c>
      <c r="B435" t="s" s="21">
        <v>82</v>
      </c>
      <c r="C435" t="s" s="22">
        <v>230</v>
      </c>
      <c r="D435" t="s" s="22">
        <v>231</v>
      </c>
      <c r="E435" s="23"/>
      <c r="F435" t="s" s="21">
        <v>85</v>
      </c>
      <c r="G435" t="s" s="24">
        <v>230</v>
      </c>
      <c r="H435" t="s" s="24">
        <v>231</v>
      </c>
      <c r="I435" s="32"/>
      <c r="J435" t="s" s="21">
        <v>232</v>
      </c>
      <c r="K435" t="s" s="26">
        <v>233</v>
      </c>
      <c r="L435" t="s" s="26">
        <v>234</v>
      </c>
      <c r="M435" t="s" s="45">
        <v>235</v>
      </c>
      <c r="N435" s="7"/>
      <c r="O435" s="19"/>
      <c r="P435" s="19"/>
    </row>
    <row r="436" ht="16.6" customHeight="1">
      <c r="A436" s="29">
        <v>44197</v>
      </c>
      <c r="B436" s="30">
        <v>30.1</v>
      </c>
      <c r="C436" s="19">
        <v>29.6</v>
      </c>
      <c r="D436" s="19">
        <v>29.6</v>
      </c>
      <c r="E436" s="31"/>
      <c r="F436" s="30">
        <v>17.1</v>
      </c>
      <c r="G436" s="19">
        <v>17.9</v>
      </c>
      <c r="H436" s="19">
        <v>17.9</v>
      </c>
      <c r="I436" s="32"/>
      <c r="J436" s="33">
        <v>121.666000000001</v>
      </c>
      <c r="K436" s="33">
        <v>114.766666666667</v>
      </c>
      <c r="L436" s="33">
        <v>114.957894736842</v>
      </c>
      <c r="M436" s="7"/>
      <c r="N436" s="7"/>
      <c r="O436" s="19"/>
      <c r="P436" s="19"/>
    </row>
    <row r="437" ht="16.6" customHeight="1">
      <c r="A437" s="29">
        <v>44228</v>
      </c>
      <c r="B437" s="30">
        <v>29.5</v>
      </c>
      <c r="C437" s="19">
        <v>28.9</v>
      </c>
      <c r="D437" s="19">
        <v>28.9</v>
      </c>
      <c r="E437" s="31"/>
      <c r="F437" s="30">
        <v>17.4</v>
      </c>
      <c r="G437" s="19">
        <v>18</v>
      </c>
      <c r="H437" s="19">
        <v>18</v>
      </c>
      <c r="I437" s="32"/>
      <c r="J437" s="33">
        <v>146.050000000002</v>
      </c>
      <c r="K437" s="33">
        <v>154.045833333333</v>
      </c>
      <c r="L437" s="33">
        <v>147.85</v>
      </c>
      <c r="M437" s="7"/>
      <c r="N437" s="7"/>
      <c r="O437" s="19"/>
      <c r="P437" s="19"/>
    </row>
    <row r="438" ht="16.6" customHeight="1">
      <c r="A438" s="29">
        <v>44256</v>
      </c>
      <c r="B438" s="30">
        <v>28.4</v>
      </c>
      <c r="C438" s="19">
        <v>27.4</v>
      </c>
      <c r="D438" s="19">
        <v>27.4</v>
      </c>
      <c r="E438" s="31"/>
      <c r="F438" s="30">
        <v>16</v>
      </c>
      <c r="G438" s="19">
        <v>16.5</v>
      </c>
      <c r="H438" s="19">
        <v>16.5</v>
      </c>
      <c r="I438" s="32"/>
      <c r="J438" s="33">
        <v>128.778000000002</v>
      </c>
      <c r="K438" s="33">
        <v>116.120833333333</v>
      </c>
      <c r="L438" s="33">
        <v>195.84</v>
      </c>
      <c r="M438" s="7"/>
      <c r="N438" s="7"/>
      <c r="O438" s="19"/>
      <c r="P438" s="19"/>
    </row>
    <row r="439" ht="16.6" customHeight="1">
      <c r="A439" s="29">
        <v>44287</v>
      </c>
      <c r="B439" s="30">
        <v>26.1</v>
      </c>
      <c r="C439" s="19">
        <v>25.4</v>
      </c>
      <c r="D439" s="19">
        <v>25.4</v>
      </c>
      <c r="E439" s="31"/>
      <c r="F439" s="51">
        <v>13</v>
      </c>
      <c r="G439" s="19">
        <v>13</v>
      </c>
      <c r="H439" s="19">
        <v>13</v>
      </c>
      <c r="I439" s="32"/>
      <c r="J439" s="33">
        <v>105.410000000001</v>
      </c>
      <c r="K439" s="33">
        <v>128.25</v>
      </c>
      <c r="L439" s="33">
        <v>68.95238095238101</v>
      </c>
      <c r="M439" s="7"/>
      <c r="N439" s="7"/>
      <c r="O439" s="19"/>
      <c r="P439" s="19"/>
    </row>
    <row r="440" ht="16.6" customHeight="1">
      <c r="A440" s="29">
        <v>44317</v>
      </c>
      <c r="B440" s="30">
        <v>22.8</v>
      </c>
      <c r="C440" s="19">
        <v>22.5</v>
      </c>
      <c r="D440" s="19">
        <v>22.5</v>
      </c>
      <c r="E440" s="31"/>
      <c r="F440" s="30">
        <v>9.4</v>
      </c>
      <c r="G440" s="19">
        <v>8.800000000000001</v>
      </c>
      <c r="H440" s="19">
        <v>8.800000000000001</v>
      </c>
      <c r="I440" s="32"/>
      <c r="J440" s="33">
        <v>96.77400000000119</v>
      </c>
      <c r="K440" s="33">
        <v>103.116666666667</v>
      </c>
      <c r="L440" s="33">
        <v>59.31</v>
      </c>
      <c r="M440" s="7"/>
      <c r="N440" s="7"/>
      <c r="O440" s="19"/>
      <c r="P440" s="19"/>
    </row>
    <row r="441" ht="16.6" customHeight="1">
      <c r="A441" s="29">
        <v>44348</v>
      </c>
      <c r="B441" s="30">
        <v>19.9</v>
      </c>
      <c r="C441" s="19">
        <v>20.1</v>
      </c>
      <c r="D441" s="19">
        <v>20.1</v>
      </c>
      <c r="E441" s="31"/>
      <c r="F441" s="30">
        <v>6.9</v>
      </c>
      <c r="G441" s="19">
        <v>6.8</v>
      </c>
      <c r="H441" s="19">
        <v>6.8</v>
      </c>
      <c r="I441" s="32"/>
      <c r="J441" s="33">
        <v>91.1860000000011</v>
      </c>
      <c r="K441" s="33">
        <v>85.98333333333331</v>
      </c>
      <c r="L441" s="33">
        <v>104.62</v>
      </c>
      <c r="M441" s="7"/>
      <c r="N441" s="7"/>
      <c r="O441" s="19"/>
      <c r="P441" s="19"/>
    </row>
    <row r="442" ht="16.6" customHeight="1">
      <c r="A442" s="29">
        <v>44378</v>
      </c>
      <c r="B442" s="30">
        <v>19.7</v>
      </c>
      <c r="C442" s="19">
        <v>20.1</v>
      </c>
      <c r="D442" s="19">
        <v>20.1</v>
      </c>
      <c r="E442" s="31"/>
      <c r="F442" s="30">
        <v>5.3</v>
      </c>
      <c r="G442" s="19">
        <v>5</v>
      </c>
      <c r="H442" s="19">
        <v>5</v>
      </c>
      <c r="I442" s="32"/>
      <c r="J442" s="33">
        <v>80.518000000001</v>
      </c>
      <c r="K442" s="33">
        <v>80.96250000000001</v>
      </c>
      <c r="L442" s="33">
        <v>25.89</v>
      </c>
      <c r="M442" s="7"/>
      <c r="N442" s="7"/>
      <c r="O442" s="19"/>
      <c r="P442" s="19"/>
    </row>
    <row r="443" ht="16.6" customHeight="1">
      <c r="A443" s="29">
        <v>44409</v>
      </c>
      <c r="B443" s="30">
        <v>21.8</v>
      </c>
      <c r="C443" s="19">
        <v>21.7</v>
      </c>
      <c r="D443" s="19">
        <v>21.7</v>
      </c>
      <c r="E443" s="31"/>
      <c r="F443" s="30">
        <v>6.1</v>
      </c>
      <c r="G443" s="19">
        <v>5.1</v>
      </c>
      <c r="H443" s="19">
        <v>5.1</v>
      </c>
      <c r="I443" s="32"/>
      <c r="J443" s="33">
        <v>66.29400000000081</v>
      </c>
      <c r="K443" s="33">
        <v>45.0916666666667</v>
      </c>
      <c r="L443" s="33">
        <v>49.77</v>
      </c>
      <c r="M443" s="7"/>
      <c r="N443" s="7"/>
      <c r="O443" s="19"/>
      <c r="P443" s="19"/>
    </row>
    <row r="444" ht="16.6" customHeight="1">
      <c r="A444" s="29">
        <v>44440</v>
      </c>
      <c r="B444" s="30">
        <v>24.9</v>
      </c>
      <c r="C444" s="19">
        <v>24.5</v>
      </c>
      <c r="D444" s="19">
        <v>24.5</v>
      </c>
      <c r="E444" s="31"/>
      <c r="F444" s="30">
        <v>8.6</v>
      </c>
      <c r="G444" s="19">
        <v>8.199999999999999</v>
      </c>
      <c r="H444" s="19">
        <v>8.199999999999999</v>
      </c>
      <c r="I444" s="32"/>
      <c r="J444" s="33">
        <v>58.4200000000007</v>
      </c>
      <c r="K444" s="33">
        <v>52.7791666666667</v>
      </c>
      <c r="L444" s="33">
        <v>39.66</v>
      </c>
      <c r="M444" s="7"/>
      <c r="N444" s="7"/>
      <c r="O444" s="19"/>
      <c r="P444" s="19"/>
    </row>
    <row r="445" ht="16.6" customHeight="1">
      <c r="A445" s="29">
        <v>44470</v>
      </c>
      <c r="B445" s="30">
        <v>26.8</v>
      </c>
      <c r="C445" s="19">
        <v>25.8</v>
      </c>
      <c r="D445" s="19">
        <v>25.8</v>
      </c>
      <c r="E445" s="31"/>
      <c r="F445" s="30">
        <v>11.7</v>
      </c>
      <c r="G445" s="19">
        <v>11.2</v>
      </c>
      <c r="H445" s="19">
        <v>11.2</v>
      </c>
      <c r="I445" s="32"/>
      <c r="J445" s="33">
        <v>74.1680000000009</v>
      </c>
      <c r="K445" s="33">
        <v>74.98333333333331</v>
      </c>
      <c r="L445" s="33">
        <v>82.38</v>
      </c>
      <c r="M445" s="7"/>
      <c r="N445" s="7"/>
      <c r="O445" s="19"/>
      <c r="P445" s="19"/>
    </row>
    <row r="446" ht="16.6" customHeight="1">
      <c r="A446" s="29">
        <v>44501</v>
      </c>
      <c r="B446" s="30">
        <v>28.2</v>
      </c>
      <c r="C446" s="19">
        <v>27</v>
      </c>
      <c r="D446" s="19">
        <v>27</v>
      </c>
      <c r="E446" s="31"/>
      <c r="F446" s="30">
        <v>14.4</v>
      </c>
      <c r="G446" s="19">
        <v>14.3</v>
      </c>
      <c r="H446" s="19">
        <v>14.3</v>
      </c>
      <c r="I446" s="32"/>
      <c r="J446" s="33">
        <v>81.280000000001</v>
      </c>
      <c r="K446" s="33">
        <v>85.53749999999999</v>
      </c>
      <c r="L446" s="33">
        <v>101.44</v>
      </c>
      <c r="M446" s="7"/>
      <c r="N446" s="7"/>
      <c r="O446" s="19">
        <f>AVERAGE(B448,F448)</f>
        <v>18.7375</v>
      </c>
      <c r="P446" t="s" s="34">
        <v>16</v>
      </c>
    </row>
    <row r="447" ht="16.6" customHeight="1">
      <c r="A447" s="29">
        <v>44531</v>
      </c>
      <c r="B447" s="30">
        <v>29.4</v>
      </c>
      <c r="C447" s="19">
        <v>28.4</v>
      </c>
      <c r="D447" s="19">
        <v>28.4</v>
      </c>
      <c r="E447" s="31"/>
      <c r="F447" s="30">
        <v>16.2</v>
      </c>
      <c r="G447" s="19">
        <v>16.3</v>
      </c>
      <c r="H447" s="19">
        <v>16.3</v>
      </c>
      <c r="I447" s="32"/>
      <c r="J447" s="33">
        <v>102.108000000001</v>
      </c>
      <c r="K447" s="33">
        <v>96.8625</v>
      </c>
      <c r="L447" s="33">
        <v>112.36</v>
      </c>
      <c r="M447" s="7"/>
      <c r="N447" s="7"/>
      <c r="O447" s="19">
        <f>AVERAGE(D448,H448)</f>
        <v>18.4375</v>
      </c>
      <c r="P447" t="s" s="34">
        <v>17</v>
      </c>
    </row>
    <row r="448" ht="16.6" customHeight="1">
      <c r="A448" t="s" s="35">
        <v>18</v>
      </c>
      <c r="B448" s="36">
        <f>AVERAGE(B436:B447)</f>
        <v>25.6333333333333</v>
      </c>
      <c r="C448" s="36">
        <f>AVERAGE(C436:C447)</f>
        <v>25.1166666666667</v>
      </c>
      <c r="D448" s="36">
        <f>AVERAGE(D436:D447)</f>
        <v>25.1166666666667</v>
      </c>
      <c r="E448" s="37"/>
      <c r="F448" s="36">
        <f>AVERAGE(F436:F447)</f>
        <v>11.8416666666667</v>
      </c>
      <c r="G448" s="36">
        <f>AVERAGE(G436:G447)</f>
        <v>11.7583333333333</v>
      </c>
      <c r="H448" s="36">
        <f>AVERAGE(H436:H447)</f>
        <v>11.7583333333333</v>
      </c>
      <c r="I448" s="38"/>
      <c r="J448" s="36">
        <f>AVERAGE(J436:J447)</f>
        <v>96.0543333333345</v>
      </c>
      <c r="K448" s="36">
        <f>AVERAGE(K436:K447)</f>
        <v>94.875</v>
      </c>
      <c r="L448" s="36">
        <f>AVERAGE(L436:L447)</f>
        <v>91.91918964076859</v>
      </c>
      <c r="M448" s="7"/>
      <c r="N448" s="7"/>
      <c r="O448" s="19">
        <f>O447-O446</f>
        <v>-0.3</v>
      </c>
      <c r="P448" t="s" s="39">
        <v>19</v>
      </c>
    </row>
    <row r="449" ht="16.6" customHeight="1">
      <c r="A449" s="44"/>
      <c r="B449" s="41"/>
      <c r="C449" s="41"/>
      <c r="D449" s="41"/>
      <c r="E449" s="42"/>
      <c r="F449" s="41"/>
      <c r="G449" s="41"/>
      <c r="H449" t="s" s="40">
        <v>21</v>
      </c>
      <c r="I449" s="32"/>
      <c r="J449" s="19"/>
      <c r="K449" s="19"/>
      <c r="L449" s="19"/>
      <c r="M449" s="43"/>
      <c r="N449" s="19"/>
      <c r="O449" s="19"/>
      <c r="P449" s="19"/>
    </row>
    <row r="450" ht="16.6" customHeight="1">
      <c r="A450" s="44"/>
      <c r="B450" s="41"/>
      <c r="C450" s="41"/>
      <c r="D450" s="41"/>
      <c r="E450" s="42"/>
      <c r="F450" s="41"/>
      <c r="G450" s="41"/>
      <c r="H450" s="41"/>
      <c r="I450" s="32"/>
      <c r="J450" s="19"/>
      <c r="K450" s="19"/>
      <c r="L450" s="19"/>
      <c r="M450" s="43"/>
      <c r="N450" s="28"/>
      <c r="O450" s="28"/>
      <c r="P450" s="28"/>
    </row>
    <row r="451" ht="46.65" customHeight="1">
      <c r="A451" t="s" s="54">
        <v>236</v>
      </c>
      <c r="B451" t="s" s="21">
        <v>150</v>
      </c>
      <c r="C451" t="s" s="22">
        <v>237</v>
      </c>
      <c r="D451" t="s" s="22">
        <v>238</v>
      </c>
      <c r="E451" s="23"/>
      <c r="F451" t="s" s="21">
        <v>153</v>
      </c>
      <c r="G451" t="s" s="24">
        <v>237</v>
      </c>
      <c r="H451" t="s" s="24">
        <v>238</v>
      </c>
      <c r="I451" s="25"/>
      <c r="J451" t="s" s="21">
        <v>239</v>
      </c>
      <c r="K451" t="s" s="26">
        <v>240</v>
      </c>
      <c r="L451" t="s" s="26">
        <v>241</v>
      </c>
      <c r="M451" t="s" s="45">
        <v>242</v>
      </c>
      <c r="N451" s="7"/>
      <c r="O451" s="19"/>
      <c r="P451" s="19"/>
    </row>
    <row r="452" ht="16.6" customHeight="1">
      <c r="A452" s="29">
        <v>44197</v>
      </c>
      <c r="B452" s="30">
        <v>26.1</v>
      </c>
      <c r="C452" s="19">
        <v>28</v>
      </c>
      <c r="D452" s="19">
        <v>28.1181818181818</v>
      </c>
      <c r="E452" s="31"/>
      <c r="F452" s="30">
        <v>17.9</v>
      </c>
      <c r="G452" s="19">
        <v>18.6</v>
      </c>
      <c r="H452" s="19">
        <v>18.5863636363636</v>
      </c>
      <c r="I452" s="32"/>
      <c r="J452" s="33">
        <v>143.510000000002</v>
      </c>
      <c r="K452" s="33">
        <v>122.3</v>
      </c>
      <c r="L452" s="33">
        <v>139.818181818182</v>
      </c>
      <c r="M452" s="7"/>
      <c r="N452" s="7"/>
      <c r="O452" s="19"/>
      <c r="P452" s="19"/>
    </row>
    <row r="453" ht="16.6" customHeight="1">
      <c r="A453" s="29">
        <v>44228</v>
      </c>
      <c r="B453" s="30">
        <v>26.1</v>
      </c>
      <c r="C453" s="19">
        <v>27.7</v>
      </c>
      <c r="D453" s="19">
        <v>27.7409090909091</v>
      </c>
      <c r="E453" s="31"/>
      <c r="F453" s="30">
        <v>18.1</v>
      </c>
      <c r="G453" s="19">
        <v>18.5</v>
      </c>
      <c r="H453" s="19">
        <v>18.45</v>
      </c>
      <c r="I453" s="32"/>
      <c r="J453" s="33">
        <v>184.658000000002</v>
      </c>
      <c r="K453" s="33">
        <v>184.252</v>
      </c>
      <c r="L453" s="33">
        <v>181.628571428571</v>
      </c>
      <c r="M453" s="7"/>
      <c r="N453" s="7"/>
      <c r="O453" s="19"/>
      <c r="P453" s="19"/>
    </row>
    <row r="454" ht="16.6" customHeight="1">
      <c r="A454" s="29">
        <v>44256</v>
      </c>
      <c r="B454" s="30">
        <v>25.1</v>
      </c>
      <c r="C454" s="19">
        <v>26.5</v>
      </c>
      <c r="D454" s="19">
        <v>26.4772727272727</v>
      </c>
      <c r="E454" s="31"/>
      <c r="F454" s="30">
        <v>16.6</v>
      </c>
      <c r="G454" s="19">
        <v>17.1</v>
      </c>
      <c r="H454" s="19">
        <v>17.1272727272727</v>
      </c>
      <c r="I454" s="32"/>
      <c r="J454" s="33">
        <v>159.766000000002</v>
      </c>
      <c r="K454" s="33">
        <v>160.296</v>
      </c>
      <c r="L454" s="33">
        <v>206.219047619048</v>
      </c>
      <c r="M454" s="7"/>
      <c r="N454" s="7"/>
      <c r="O454" s="19"/>
      <c r="P454" s="19"/>
    </row>
    <row r="455" ht="16.6" customHeight="1">
      <c r="A455" s="29">
        <v>44287</v>
      </c>
      <c r="B455" s="30">
        <v>22.9</v>
      </c>
      <c r="C455" s="19">
        <v>24.4</v>
      </c>
      <c r="D455" s="19">
        <v>24.4681818181818</v>
      </c>
      <c r="E455" s="31"/>
      <c r="F455" s="51">
        <v>13.9</v>
      </c>
      <c r="G455" s="19">
        <v>13.9</v>
      </c>
      <c r="H455" s="19">
        <v>13.9545454545455</v>
      </c>
      <c r="I455" s="32"/>
      <c r="J455" s="33">
        <v>162.052000000002</v>
      </c>
      <c r="K455" s="33">
        <v>181.936</v>
      </c>
      <c r="L455" s="33">
        <v>130.363636363636</v>
      </c>
      <c r="M455" s="7"/>
      <c r="N455" s="7"/>
      <c r="O455" s="19"/>
      <c r="P455" s="19"/>
    </row>
    <row r="456" ht="16.6" customHeight="1">
      <c r="A456" s="29">
        <v>44317</v>
      </c>
      <c r="B456" s="30">
        <v>20.4</v>
      </c>
      <c r="C456" s="19">
        <v>21.7</v>
      </c>
      <c r="D456" s="19">
        <v>21.7272727272727</v>
      </c>
      <c r="E456" s="31"/>
      <c r="F456" s="30">
        <v>10.4</v>
      </c>
      <c r="G456" s="19">
        <v>10.4</v>
      </c>
      <c r="H456" s="19">
        <v>10.0318181818182</v>
      </c>
      <c r="I456" s="32"/>
      <c r="J456" s="33">
        <v>153.162000000002</v>
      </c>
      <c r="K456" s="33">
        <v>151.856</v>
      </c>
      <c r="L456" s="33">
        <v>87.7818181818182</v>
      </c>
      <c r="M456" s="7"/>
      <c r="N456" s="7"/>
      <c r="O456" s="19"/>
      <c r="P456" s="19"/>
    </row>
    <row r="457" ht="16.6" customHeight="1">
      <c r="A457" s="29">
        <v>44348</v>
      </c>
      <c r="B457" s="30">
        <v>18.2</v>
      </c>
      <c r="C457" s="19">
        <v>19.4</v>
      </c>
      <c r="D457" s="19">
        <v>19.4909090909091</v>
      </c>
      <c r="E457" s="31"/>
      <c r="F457" s="30">
        <v>8.199999999999999</v>
      </c>
      <c r="G457" s="19">
        <v>8.199999999999999</v>
      </c>
      <c r="H457" s="19">
        <v>8.00909090909091</v>
      </c>
      <c r="I457" s="32"/>
      <c r="J457" s="33">
        <v>123.190000000002</v>
      </c>
      <c r="K457" s="33">
        <v>135.424</v>
      </c>
      <c r="L457" s="33">
        <v>130.018181818182</v>
      </c>
      <c r="M457" s="7"/>
      <c r="N457" s="7"/>
      <c r="O457" s="19"/>
      <c r="P457" s="19"/>
    </row>
    <row r="458" ht="16.6" customHeight="1">
      <c r="A458" s="29">
        <v>44378</v>
      </c>
      <c r="B458" s="30">
        <v>17.7</v>
      </c>
      <c r="C458" s="19">
        <v>19</v>
      </c>
      <c r="D458" s="19">
        <v>19.1285714285714</v>
      </c>
      <c r="E458" s="31"/>
      <c r="F458" s="30">
        <v>6.9</v>
      </c>
      <c r="G458" s="19">
        <v>6.4</v>
      </c>
      <c r="H458" s="19">
        <v>6.31904761904762</v>
      </c>
      <c r="I458" s="32"/>
      <c r="J458" s="33">
        <v>108.966000000001</v>
      </c>
      <c r="K458" s="33">
        <v>96.404</v>
      </c>
      <c r="L458" s="33">
        <v>59.4727272727273</v>
      </c>
      <c r="M458" s="7"/>
      <c r="N458" s="7"/>
      <c r="O458" s="19"/>
      <c r="P458" s="19"/>
    </row>
    <row r="459" ht="16.6" customHeight="1">
      <c r="A459" s="29">
        <v>44409</v>
      </c>
      <c r="B459" s="30">
        <v>18.7</v>
      </c>
      <c r="C459" s="19">
        <v>20.4</v>
      </c>
      <c r="D459" s="19">
        <v>20.4619047619048</v>
      </c>
      <c r="E459" s="31"/>
      <c r="F459" s="30">
        <v>7.4</v>
      </c>
      <c r="G459" s="19">
        <v>6.6</v>
      </c>
      <c r="H459" s="19">
        <v>6.44285714285714</v>
      </c>
      <c r="I459" s="32"/>
      <c r="J459" s="33">
        <v>89.6620000000011</v>
      </c>
      <c r="K459" s="33">
        <v>64.648</v>
      </c>
      <c r="L459" s="33">
        <v>59.5142857142857</v>
      </c>
      <c r="M459" s="7"/>
      <c r="N459" s="7"/>
      <c r="O459" s="19"/>
      <c r="P459" s="19"/>
    </row>
    <row r="460" ht="16.6" customHeight="1">
      <c r="A460" s="29">
        <v>44440</v>
      </c>
      <c r="B460" s="30">
        <v>20.6</v>
      </c>
      <c r="C460" s="19">
        <v>22.7</v>
      </c>
      <c r="D460" s="19">
        <v>22.9380952380952</v>
      </c>
      <c r="E460" s="31"/>
      <c r="F460" s="30">
        <v>9.699999999999999</v>
      </c>
      <c r="G460" s="19">
        <v>9.300000000000001</v>
      </c>
      <c r="H460" s="19">
        <v>9.176190476190479</v>
      </c>
      <c r="I460" s="32"/>
      <c r="J460" s="33">
        <v>95.7580000000012</v>
      </c>
      <c r="K460" s="33">
        <v>72.01600000000001</v>
      </c>
      <c r="L460" s="33">
        <v>48.1619047619048</v>
      </c>
      <c r="M460" s="7"/>
      <c r="N460" s="7"/>
      <c r="O460" s="19"/>
      <c r="P460" s="19"/>
    </row>
    <row r="461" ht="16.6" customHeight="1">
      <c r="A461" s="29">
        <v>44470</v>
      </c>
      <c r="B461" s="30">
        <v>21.9</v>
      </c>
      <c r="C461" s="19">
        <v>24.1</v>
      </c>
      <c r="D461" s="19">
        <v>24.1809523809524</v>
      </c>
      <c r="E461" s="31"/>
      <c r="F461" s="30">
        <v>12.6</v>
      </c>
      <c r="G461" s="19">
        <v>12.1</v>
      </c>
      <c r="H461" s="19">
        <v>12.0619047619048</v>
      </c>
      <c r="I461" s="32"/>
      <c r="J461" s="33">
        <v>86.1060000000011</v>
      </c>
      <c r="K461" s="33">
        <v>84.776</v>
      </c>
      <c r="L461" s="33">
        <v>79.44285714285709</v>
      </c>
      <c r="M461" s="7"/>
      <c r="N461" s="7"/>
      <c r="O461" s="19"/>
      <c r="P461" s="19"/>
    </row>
    <row r="462" ht="16.6" customHeight="1">
      <c r="A462" s="29">
        <v>44501</v>
      </c>
      <c r="B462" s="30">
        <v>23.4</v>
      </c>
      <c r="C462" s="19">
        <v>25.4</v>
      </c>
      <c r="D462" s="19">
        <v>25.6285714285714</v>
      </c>
      <c r="E462" s="31"/>
      <c r="F462" s="30">
        <v>15</v>
      </c>
      <c r="G462" s="19">
        <v>15.1</v>
      </c>
      <c r="H462" s="19">
        <v>15.1571428571429</v>
      </c>
      <c r="I462" s="32"/>
      <c r="J462" s="33">
        <v>93.4720000000011</v>
      </c>
      <c r="K462" s="33">
        <v>83.596</v>
      </c>
      <c r="L462" s="33">
        <v>134.904761904762</v>
      </c>
      <c r="M462" s="7"/>
      <c r="N462" s="7"/>
      <c r="O462" s="19">
        <f>AVERAGE(B464,F464)</f>
        <v>17.4833333333334</v>
      </c>
      <c r="P462" t="s" s="34">
        <v>16</v>
      </c>
    </row>
    <row r="463" ht="16.6" customHeight="1">
      <c r="A463" s="29">
        <v>44531</v>
      </c>
      <c r="B463" s="30">
        <v>24.9</v>
      </c>
      <c r="C463" s="19">
        <v>26.8</v>
      </c>
      <c r="D463" s="19">
        <v>27.1</v>
      </c>
      <c r="E463" s="31"/>
      <c r="F463" s="30">
        <v>16.9</v>
      </c>
      <c r="G463" s="19">
        <v>17</v>
      </c>
      <c r="H463" s="19">
        <v>17.0857142857143</v>
      </c>
      <c r="I463" s="32"/>
      <c r="J463" s="33">
        <v>130.556000000002</v>
      </c>
      <c r="K463" s="33">
        <v>103.508</v>
      </c>
      <c r="L463" s="33">
        <v>124.523809523810</v>
      </c>
      <c r="M463" s="7"/>
      <c r="N463" s="7"/>
      <c r="O463" s="19">
        <f>AVERAGE(D464,H464)</f>
        <v>18.3276154401154</v>
      </c>
      <c r="P463" t="s" s="34">
        <v>17</v>
      </c>
    </row>
    <row r="464" ht="16.6" customHeight="1">
      <c r="A464" t="s" s="35">
        <v>18</v>
      </c>
      <c r="B464" s="36">
        <f>AVERAGE(B452:B463)</f>
        <v>22.1666666666667</v>
      </c>
      <c r="C464" s="36">
        <f>AVERAGE(C452:C463)</f>
        <v>23.8416666666667</v>
      </c>
      <c r="D464" s="36">
        <f>AVERAGE(D452:D463)</f>
        <v>23.9550685425685</v>
      </c>
      <c r="E464" s="37"/>
      <c r="F464" s="36">
        <f>AVERAGE(F452:F463)</f>
        <v>12.8</v>
      </c>
      <c r="G464" s="36">
        <f>AVERAGE(G452:G463)</f>
        <v>12.7666666666667</v>
      </c>
      <c r="H464" s="36">
        <f>AVERAGE(H452:H463)</f>
        <v>12.7001623376623</v>
      </c>
      <c r="I464" s="38"/>
      <c r="J464" s="36">
        <f>AVERAGE(J452:J463)</f>
        <v>127.571500000002</v>
      </c>
      <c r="K464" s="36">
        <f>AVERAGE(K452:K463)</f>
        <v>120.084333333333</v>
      </c>
      <c r="L464" s="36">
        <f>AVERAGE(L452:L463)</f>
        <v>115.154148629149</v>
      </c>
      <c r="M464" s="7"/>
      <c r="N464" s="7"/>
      <c r="O464" s="19">
        <f>O463-O462</f>
        <v>0.844282106782</v>
      </c>
      <c r="P464" t="s" s="39">
        <v>19</v>
      </c>
    </row>
    <row r="465" ht="16.6" customHeight="1">
      <c r="A465" t="s" s="40">
        <v>20</v>
      </c>
      <c r="B465" s="41"/>
      <c r="C465" s="41"/>
      <c r="D465" t="s" s="40">
        <v>55</v>
      </c>
      <c r="E465" s="42"/>
      <c r="F465" s="41"/>
      <c r="G465" s="41"/>
      <c r="H465" t="s" s="40">
        <v>21</v>
      </c>
      <c r="I465" s="32"/>
      <c r="J465" s="19"/>
      <c r="K465" s="19"/>
      <c r="L465" s="19"/>
      <c r="M465" s="43"/>
      <c r="N465" s="19"/>
      <c r="O465" s="19"/>
      <c r="P465" s="19"/>
    </row>
    <row r="466" ht="16.6" customHeight="1">
      <c r="A466" s="44"/>
      <c r="B466" s="41"/>
      <c r="C466" s="41"/>
      <c r="D466" s="41"/>
      <c r="E466" s="42"/>
      <c r="F466" s="41"/>
      <c r="G466" s="41"/>
      <c r="H466" s="41"/>
      <c r="I466" s="32"/>
      <c r="J466" s="19"/>
      <c r="K466" s="19"/>
      <c r="L466" s="19"/>
      <c r="M466" s="43"/>
      <c r="N466" s="28"/>
      <c r="O466" s="28"/>
      <c r="P466" s="19"/>
    </row>
    <row r="467" ht="46.65" customHeight="1">
      <c r="A467" t="s" s="20">
        <v>243</v>
      </c>
      <c r="B467" t="s" s="21">
        <v>244</v>
      </c>
      <c r="C467" t="s" s="22">
        <v>245</v>
      </c>
      <c r="D467" t="s" s="22">
        <v>246</v>
      </c>
      <c r="E467" s="23"/>
      <c r="F467" t="s" s="21">
        <v>247</v>
      </c>
      <c r="G467" t="s" s="24">
        <v>245</v>
      </c>
      <c r="H467" t="s" s="24">
        <v>246</v>
      </c>
      <c r="I467" s="32"/>
      <c r="J467" t="s" s="21">
        <v>168</v>
      </c>
      <c r="K467" t="s" s="26">
        <v>248</v>
      </c>
      <c r="L467" t="s" s="26">
        <v>249</v>
      </c>
      <c r="M467" t="s" s="45">
        <v>250</v>
      </c>
      <c r="N467" s="7"/>
      <c r="O467" s="19"/>
      <c r="P467" s="19"/>
    </row>
    <row r="468" ht="16.6" customHeight="1">
      <c r="A468" s="29">
        <v>44197</v>
      </c>
      <c r="B468" s="30">
        <v>28.5</v>
      </c>
      <c r="C468" s="19">
        <v>29.1</v>
      </c>
      <c r="D468" s="19">
        <v>29.0681818181818</v>
      </c>
      <c r="E468" s="31"/>
      <c r="F468" s="30">
        <v>16.1</v>
      </c>
      <c r="G468" s="19">
        <v>18.4</v>
      </c>
      <c r="H468" s="19">
        <v>18.4818181818182</v>
      </c>
      <c r="I468" s="32"/>
      <c r="J468" s="33">
        <v>112.014000000001</v>
      </c>
      <c r="K468" s="33">
        <v>106.135</v>
      </c>
      <c r="L468" s="33">
        <v>94.0090909090909</v>
      </c>
      <c r="M468" s="7"/>
      <c r="N468" s="7"/>
      <c r="O468" s="19"/>
      <c r="P468" s="19"/>
    </row>
    <row r="469" ht="16.6" customHeight="1">
      <c r="A469" s="29">
        <v>44228</v>
      </c>
      <c r="B469" s="30">
        <v>28.1</v>
      </c>
      <c r="C469" s="19">
        <v>28.4</v>
      </c>
      <c r="D469" s="19">
        <v>28.3318181818182</v>
      </c>
      <c r="E469" s="31"/>
      <c r="F469" s="30">
        <v>16.5</v>
      </c>
      <c r="G469" s="19">
        <v>18.3</v>
      </c>
      <c r="H469" s="19">
        <v>18.3409090909091</v>
      </c>
      <c r="I469" s="32"/>
      <c r="J469" s="33">
        <v>148.082000000002</v>
      </c>
      <c r="K469" s="33">
        <v>137.15</v>
      </c>
      <c r="L469" s="33">
        <v>156.695238095238</v>
      </c>
      <c r="M469" s="7"/>
      <c r="N469" s="7"/>
      <c r="O469" s="19"/>
      <c r="P469" s="19"/>
    </row>
    <row r="470" ht="16.6" customHeight="1">
      <c r="A470" s="29">
        <v>44256</v>
      </c>
      <c r="B470" s="30">
        <v>26.7</v>
      </c>
      <c r="C470" s="19">
        <v>26.8</v>
      </c>
      <c r="D470" s="19">
        <v>26.7636363636364</v>
      </c>
      <c r="E470" s="31"/>
      <c r="F470" s="30">
        <v>14.8</v>
      </c>
      <c r="G470" s="19">
        <v>16.8</v>
      </c>
      <c r="H470" s="19">
        <v>16.8090909090909</v>
      </c>
      <c r="I470" s="32"/>
      <c r="J470" s="33">
        <v>125.222000000002</v>
      </c>
      <c r="K470" s="33">
        <v>116.21</v>
      </c>
      <c r="L470" s="33">
        <v>195.118181818182</v>
      </c>
      <c r="M470" s="7"/>
      <c r="N470" s="7"/>
      <c r="O470" s="19"/>
      <c r="P470" s="19"/>
    </row>
    <row r="471" ht="16.6" customHeight="1">
      <c r="A471" s="29">
        <v>44287</v>
      </c>
      <c r="B471" s="30">
        <v>24.2</v>
      </c>
      <c r="C471" s="19">
        <v>24.4</v>
      </c>
      <c r="D471" s="19">
        <v>24.5136363636364</v>
      </c>
      <c r="E471" s="31"/>
      <c r="F471" s="51">
        <v>12.4</v>
      </c>
      <c r="G471" s="19">
        <v>13.6</v>
      </c>
      <c r="H471" s="19">
        <v>13.5772727272727</v>
      </c>
      <c r="I471" s="32"/>
      <c r="J471" s="33">
        <v>122.174000000001</v>
      </c>
      <c r="K471" s="33">
        <v>168.785</v>
      </c>
      <c r="L471" s="33">
        <v>92.1363636363636</v>
      </c>
      <c r="M471" s="7"/>
      <c r="N471" s="7"/>
      <c r="O471" s="19"/>
      <c r="P471" s="19"/>
    </row>
    <row r="472" ht="16.6" customHeight="1">
      <c r="A472" s="29">
        <v>44317</v>
      </c>
      <c r="B472" s="30">
        <v>20.7</v>
      </c>
      <c r="C472" s="19">
        <v>21.5</v>
      </c>
      <c r="D472" s="19">
        <v>21.4863636363636</v>
      </c>
      <c r="E472" s="31"/>
      <c r="F472" s="30">
        <v>9.199999999999999</v>
      </c>
      <c r="G472" s="19">
        <v>10.1</v>
      </c>
      <c r="H472" s="19">
        <v>9.963636363636359</v>
      </c>
      <c r="I472" s="32"/>
      <c r="J472" s="33">
        <v>97.7900000000012</v>
      </c>
      <c r="K472" s="33">
        <v>130.015</v>
      </c>
      <c r="L472" s="33">
        <v>78.06666666666671</v>
      </c>
      <c r="M472" s="7"/>
      <c r="N472" s="7"/>
      <c r="O472" s="19"/>
      <c r="P472" s="19"/>
    </row>
    <row r="473" ht="16.6" customHeight="1">
      <c r="A473" s="29">
        <v>44348</v>
      </c>
      <c r="B473" s="30">
        <v>18.6</v>
      </c>
      <c r="C473" s="19">
        <v>18.9</v>
      </c>
      <c r="D473" s="19">
        <v>18.9909090909091</v>
      </c>
      <c r="E473" s="31"/>
      <c r="F473" s="30">
        <v>6.9</v>
      </c>
      <c r="G473" s="19">
        <v>8.1</v>
      </c>
      <c r="H473" s="19">
        <v>8.03181818181818</v>
      </c>
      <c r="I473" s="32"/>
      <c r="J473" s="33">
        <v>91.9480000000011</v>
      </c>
      <c r="K473" s="33">
        <v>104.3</v>
      </c>
      <c r="L473" s="33">
        <v>102.809090909091</v>
      </c>
      <c r="M473" s="7"/>
      <c r="N473" s="7"/>
      <c r="O473" s="19"/>
      <c r="P473" s="19"/>
    </row>
    <row r="474" ht="16.6" customHeight="1">
      <c r="A474" s="29">
        <v>44378</v>
      </c>
      <c r="B474" s="30">
        <v>17.9</v>
      </c>
      <c r="C474" s="19">
        <v>18.7</v>
      </c>
      <c r="D474" s="19">
        <v>18.7952380952381</v>
      </c>
      <c r="E474" s="31"/>
      <c r="F474" s="30">
        <v>5.8</v>
      </c>
      <c r="G474" s="19">
        <v>6.6</v>
      </c>
      <c r="H474" s="19">
        <v>6.41904761904762</v>
      </c>
      <c r="I474" s="32"/>
      <c r="J474" s="33">
        <v>89.1540000000011</v>
      </c>
      <c r="K474" s="33">
        <v>92.39</v>
      </c>
      <c r="L474" s="33">
        <v>42.3545454545455</v>
      </c>
      <c r="M474" s="7"/>
      <c r="N474" s="7"/>
      <c r="O474" s="19"/>
      <c r="P474" s="19"/>
    </row>
    <row r="475" ht="16.6" customHeight="1">
      <c r="A475" s="29">
        <v>44409</v>
      </c>
      <c r="B475" s="30">
        <v>19.5</v>
      </c>
      <c r="C475" s="19">
        <v>20.1</v>
      </c>
      <c r="D475" s="19">
        <v>20.2142857142857</v>
      </c>
      <c r="E475" s="31"/>
      <c r="F475" s="30">
        <v>6.4</v>
      </c>
      <c r="G475" s="19">
        <v>6.7</v>
      </c>
      <c r="H475" s="19">
        <v>6.66190476190476</v>
      </c>
      <c r="I475" s="32"/>
      <c r="J475" s="33">
        <v>66.29400000000081</v>
      </c>
      <c r="K475" s="33">
        <v>41.575</v>
      </c>
      <c r="L475" s="33">
        <v>45.4428571428571</v>
      </c>
      <c r="M475" s="7"/>
      <c r="N475" s="7"/>
      <c r="O475" s="19"/>
      <c r="P475" s="19"/>
    </row>
    <row r="476" ht="16.6" customHeight="1">
      <c r="A476" s="29">
        <v>44440</v>
      </c>
      <c r="B476" s="30">
        <v>22.3</v>
      </c>
      <c r="C476" s="19">
        <v>23.1</v>
      </c>
      <c r="D476" s="19">
        <v>23.2285714285714</v>
      </c>
      <c r="E476" s="31"/>
      <c r="F476" s="30">
        <v>8.199999999999999</v>
      </c>
      <c r="G476" s="19">
        <v>9.4</v>
      </c>
      <c r="H476" s="19">
        <v>9.24761904761905</v>
      </c>
      <c r="I476" s="32"/>
      <c r="J476" s="33">
        <v>65.2780000000008</v>
      </c>
      <c r="K476" s="33">
        <v>79.06999999999999</v>
      </c>
      <c r="L476" s="33">
        <v>44.6666666666667</v>
      </c>
      <c r="M476" s="7"/>
      <c r="N476" s="7"/>
      <c r="O476" s="19"/>
      <c r="P476" s="19"/>
    </row>
    <row r="477" ht="16.6" customHeight="1">
      <c r="A477" s="29">
        <v>44470</v>
      </c>
      <c r="B477" s="30">
        <v>24.7</v>
      </c>
      <c r="C477" s="19">
        <v>24.8</v>
      </c>
      <c r="D477" s="19">
        <v>24.8190476190476</v>
      </c>
      <c r="E477" s="31"/>
      <c r="F477" s="30">
        <v>10.8</v>
      </c>
      <c r="G477" s="19">
        <v>12</v>
      </c>
      <c r="H477" s="19">
        <v>11.9190476190476</v>
      </c>
      <c r="I477" s="32"/>
      <c r="J477" s="33">
        <v>67.3100000000008</v>
      </c>
      <c r="K477" s="33">
        <v>69.68000000000001</v>
      </c>
      <c r="L477" s="33">
        <v>79.1142857142857</v>
      </c>
      <c r="M477" s="7"/>
      <c r="N477" s="7"/>
      <c r="O477" s="19"/>
      <c r="P477" s="19"/>
    </row>
    <row r="478" ht="16.6" customHeight="1">
      <c r="A478" s="29">
        <v>44501</v>
      </c>
      <c r="B478" s="30">
        <v>26.9</v>
      </c>
      <c r="C478" s="19">
        <v>26.1</v>
      </c>
      <c r="D478" s="19">
        <v>26.3142857142857</v>
      </c>
      <c r="E478" s="31"/>
      <c r="F478" s="30">
        <v>13.3</v>
      </c>
      <c r="G478" s="19">
        <v>15.1</v>
      </c>
      <c r="H478" s="19">
        <v>15.1285714285714</v>
      </c>
      <c r="I478" s="32"/>
      <c r="J478" s="33">
        <v>78.23200000000099</v>
      </c>
      <c r="K478" s="33">
        <v>78.215</v>
      </c>
      <c r="L478" s="33">
        <v>101.44</v>
      </c>
      <c r="M478" s="7"/>
      <c r="N478" s="7"/>
      <c r="O478" s="19">
        <f>AVERAGE(B480,F480)</f>
        <v>17.5916666666667</v>
      </c>
      <c r="P478" t="s" s="34">
        <v>16</v>
      </c>
    </row>
    <row r="479" ht="16.6" customHeight="1">
      <c r="A479" s="29">
        <v>44531</v>
      </c>
      <c r="B479" s="30">
        <v>28</v>
      </c>
      <c r="C479" s="19">
        <v>27.8</v>
      </c>
      <c r="D479" s="19">
        <v>27.9</v>
      </c>
      <c r="E479" s="31"/>
      <c r="F479" s="30">
        <v>15.7</v>
      </c>
      <c r="G479" s="19">
        <v>16.8</v>
      </c>
      <c r="H479" s="19">
        <v>16.952380952381</v>
      </c>
      <c r="I479" s="32"/>
      <c r="J479" s="33">
        <v>113.030000000001</v>
      </c>
      <c r="K479" s="33">
        <v>105.82</v>
      </c>
      <c r="L479" s="33">
        <v>93.93333333333329</v>
      </c>
      <c r="M479" s="7"/>
      <c r="N479" s="7"/>
      <c r="O479" s="19">
        <f>AVERAGE(D480,H480)</f>
        <v>18.4149621212121</v>
      </c>
      <c r="P479" t="s" s="34">
        <v>17</v>
      </c>
    </row>
    <row r="480" ht="16.6" customHeight="1">
      <c r="A480" t="s" s="35">
        <v>18</v>
      </c>
      <c r="B480" s="36">
        <f>AVERAGE(B468:B479)</f>
        <v>23.8416666666667</v>
      </c>
      <c r="C480" s="36">
        <f>AVERAGE(C468:C479)</f>
        <v>24.1416666666667</v>
      </c>
      <c r="D480" s="36">
        <f>AVERAGE(D468:D479)</f>
        <v>24.2021645021645</v>
      </c>
      <c r="E480" s="37"/>
      <c r="F480" s="36">
        <f>AVERAGE(F468:F479)</f>
        <v>11.3416666666667</v>
      </c>
      <c r="G480" s="36">
        <f>AVERAGE(G468:G479)</f>
        <v>12.6583333333333</v>
      </c>
      <c r="H480" s="36">
        <f>AVERAGE(H468:H479)</f>
        <v>12.6277597402597</v>
      </c>
      <c r="I480" s="38"/>
      <c r="J480" s="36">
        <f>AVERAGE(J468:J479)</f>
        <v>98.0440000000012</v>
      </c>
      <c r="K480" s="36">
        <f>AVERAGE(K468:K479)</f>
        <v>102.445416666667</v>
      </c>
      <c r="L480" s="36">
        <f>AVERAGE(L468:L479)</f>
        <v>93.8155266955267</v>
      </c>
      <c r="M480" s="7"/>
      <c r="N480" s="7"/>
      <c r="O480" s="19">
        <f>O479-O478</f>
        <v>0.8232954545454</v>
      </c>
      <c r="P480" t="s" s="39">
        <v>19</v>
      </c>
    </row>
    <row r="481" ht="16.6" customHeight="1">
      <c r="A481" s="44"/>
      <c r="B481" s="41"/>
      <c r="C481" s="41"/>
      <c r="D481" t="s" s="40">
        <v>55</v>
      </c>
      <c r="E481" s="42"/>
      <c r="F481" s="41"/>
      <c r="G481" s="41"/>
      <c r="H481" t="s" s="40">
        <v>21</v>
      </c>
      <c r="I481" s="32"/>
      <c r="J481" s="19"/>
      <c r="K481" s="19"/>
      <c r="L481" s="19"/>
      <c r="M481" s="43"/>
      <c r="N481" s="19"/>
      <c r="O481" s="19"/>
      <c r="P481" s="19"/>
    </row>
    <row r="482" ht="16.6" customHeight="1">
      <c r="A482" s="44"/>
      <c r="B482" s="41"/>
      <c r="C482" s="41"/>
      <c r="D482" s="41"/>
      <c r="E482" s="42"/>
      <c r="F482" s="41"/>
      <c r="G482" s="41"/>
      <c r="H482" s="41"/>
      <c r="I482" s="32"/>
      <c r="J482" s="19"/>
      <c r="K482" s="19"/>
      <c r="L482" s="19"/>
      <c r="M482" s="43"/>
      <c r="N482" s="19"/>
      <c r="O482" s="19"/>
      <c r="P482" s="19"/>
    </row>
    <row r="483" ht="46.65" customHeight="1">
      <c r="A483" t="s" s="54">
        <v>251</v>
      </c>
      <c r="B483" t="s" s="21">
        <v>82</v>
      </c>
      <c r="C483" t="s" s="22">
        <v>252</v>
      </c>
      <c r="D483" t="s" s="22">
        <v>253</v>
      </c>
      <c r="E483" s="23"/>
      <c r="F483" t="s" s="21">
        <v>85</v>
      </c>
      <c r="G483" t="s" s="24">
        <v>252</v>
      </c>
      <c r="H483" t="s" s="24">
        <v>253</v>
      </c>
      <c r="I483" s="32"/>
      <c r="J483" t="s" s="21">
        <v>128</v>
      </c>
      <c r="K483" t="s" s="26">
        <v>254</v>
      </c>
      <c r="L483" t="s" s="26">
        <v>255</v>
      </c>
      <c r="M483" t="s" s="45">
        <v>256</v>
      </c>
      <c r="N483" s="7"/>
      <c r="O483" s="19"/>
      <c r="P483" s="19"/>
    </row>
    <row r="484" ht="16.6" customHeight="1">
      <c r="A484" s="29">
        <v>44197</v>
      </c>
      <c r="B484" s="30">
        <v>32.5</v>
      </c>
      <c r="C484" s="19">
        <v>32.725</v>
      </c>
      <c r="D484" s="19">
        <v>32.725</v>
      </c>
      <c r="E484" s="31"/>
      <c r="F484" s="30">
        <v>16.7</v>
      </c>
      <c r="G484" s="19">
        <v>19.5</v>
      </c>
      <c r="H484" s="19">
        <v>19.5</v>
      </c>
      <c r="I484" s="32"/>
      <c r="J484" s="33">
        <v>74.6760000000009</v>
      </c>
      <c r="K484" s="33">
        <v>78.93333333333329</v>
      </c>
      <c r="L484" s="33">
        <v>65.5</v>
      </c>
      <c r="M484" s="7"/>
      <c r="N484" s="7"/>
      <c r="O484" s="19"/>
      <c r="P484" s="19"/>
    </row>
    <row r="485" ht="16.6" customHeight="1">
      <c r="A485" s="29">
        <v>44228</v>
      </c>
      <c r="B485" s="30">
        <v>31.9</v>
      </c>
      <c r="C485" s="19">
        <v>29.925</v>
      </c>
      <c r="D485" s="19">
        <v>29.925</v>
      </c>
      <c r="E485" s="31"/>
      <c r="F485" s="30">
        <v>16.3</v>
      </c>
      <c r="G485" s="19">
        <v>18.325</v>
      </c>
      <c r="H485" s="19">
        <v>18.325</v>
      </c>
      <c r="I485" s="32"/>
      <c r="J485" s="33">
        <v>58.6740000000007</v>
      </c>
      <c r="K485" s="33">
        <v>63.7041666666667</v>
      </c>
      <c r="L485" s="33">
        <v>89.15000000000001</v>
      </c>
      <c r="M485" s="7"/>
      <c r="N485" s="7"/>
      <c r="O485" s="19"/>
      <c r="P485" s="19"/>
    </row>
    <row r="486" ht="16.6" customHeight="1">
      <c r="A486" s="29">
        <v>44256</v>
      </c>
      <c r="B486" s="30">
        <v>29.7</v>
      </c>
      <c r="C486" s="19">
        <v>27.225</v>
      </c>
      <c r="D486" s="19">
        <v>27.225</v>
      </c>
      <c r="E486" s="31"/>
      <c r="F486" s="30">
        <v>14.4</v>
      </c>
      <c r="G486" s="19">
        <v>17.025</v>
      </c>
      <c r="H486" s="19">
        <v>17.025</v>
      </c>
      <c r="I486" s="32"/>
      <c r="J486" s="33">
        <v>63.7540000000008</v>
      </c>
      <c r="K486" s="33">
        <v>55.6708333333333</v>
      </c>
      <c r="L486" s="33">
        <v>139.4</v>
      </c>
      <c r="M486" s="7"/>
      <c r="N486" s="7"/>
      <c r="O486" s="19"/>
      <c r="P486" s="19"/>
    </row>
    <row r="487" ht="16.6" customHeight="1">
      <c r="A487" s="29">
        <v>44287</v>
      </c>
      <c r="B487" s="30">
        <v>25.7</v>
      </c>
      <c r="C487" s="19">
        <v>24.94</v>
      </c>
      <c r="D487" s="19">
        <v>24.94</v>
      </c>
      <c r="E487" s="31"/>
      <c r="F487" s="51">
        <v>10.3</v>
      </c>
      <c r="G487" s="19">
        <v>13.2</v>
      </c>
      <c r="H487" s="19">
        <v>13.2</v>
      </c>
      <c r="I487" s="32"/>
      <c r="J487" s="33">
        <v>48.5140000000006</v>
      </c>
      <c r="K487" s="33">
        <v>57.7291666666667</v>
      </c>
      <c r="L487" s="33">
        <v>21.72</v>
      </c>
      <c r="M487" s="7"/>
      <c r="N487" s="7"/>
      <c r="O487" s="19"/>
      <c r="P487" s="19"/>
    </row>
    <row r="488" ht="16.6" customHeight="1">
      <c r="A488" s="29">
        <v>44317</v>
      </c>
      <c r="B488" s="30">
        <v>21.6</v>
      </c>
      <c r="C488" s="19">
        <v>21.28</v>
      </c>
      <c r="D488" s="19">
        <v>21.28</v>
      </c>
      <c r="E488" s="31"/>
      <c r="F488" s="30">
        <v>6.7</v>
      </c>
      <c r="G488" s="19">
        <v>9.380000000000001</v>
      </c>
      <c r="H488" s="19">
        <v>9.380000000000001</v>
      </c>
      <c r="I488" s="32"/>
      <c r="J488" s="33">
        <v>39.6240000000005</v>
      </c>
      <c r="K488" s="33">
        <v>44.2125</v>
      </c>
      <c r="L488" s="33">
        <v>14.6</v>
      </c>
      <c r="M488" s="7"/>
      <c r="N488" s="7"/>
      <c r="O488" s="19"/>
      <c r="P488" s="19"/>
    </row>
    <row r="489" ht="16.6" customHeight="1">
      <c r="A489" s="29">
        <v>44348</v>
      </c>
      <c r="B489" s="30">
        <v>18.2</v>
      </c>
      <c r="C489" s="19">
        <v>17.86</v>
      </c>
      <c r="D489" s="19">
        <v>17.86</v>
      </c>
      <c r="E489" s="31"/>
      <c r="F489" s="30">
        <v>4.7</v>
      </c>
      <c r="G489" s="19">
        <v>7.76</v>
      </c>
      <c r="H489" s="19">
        <v>7.76</v>
      </c>
      <c r="I489" s="32"/>
      <c r="J489" s="33">
        <v>52.0700000000006</v>
      </c>
      <c r="K489" s="33">
        <v>54.6541666666667</v>
      </c>
      <c r="L489" s="33">
        <v>36.56</v>
      </c>
      <c r="M489" s="7"/>
      <c r="N489" s="7"/>
      <c r="O489" s="19"/>
      <c r="P489" s="19"/>
    </row>
    <row r="490" ht="16.6" customHeight="1">
      <c r="A490" s="29">
        <v>44378</v>
      </c>
      <c r="B490" s="30">
        <v>17.6</v>
      </c>
      <c r="C490" s="19">
        <v>18.875</v>
      </c>
      <c r="D490" s="19">
        <v>18.875</v>
      </c>
      <c r="E490" s="31"/>
      <c r="F490" s="30">
        <v>3.3</v>
      </c>
      <c r="G490" s="19">
        <v>6.25</v>
      </c>
      <c r="H490" s="19">
        <v>6.25</v>
      </c>
      <c r="I490" s="32"/>
      <c r="J490" s="33">
        <v>53.3400000000007</v>
      </c>
      <c r="K490" s="33">
        <v>56.6583333333333</v>
      </c>
      <c r="L490" s="33">
        <v>26.28</v>
      </c>
      <c r="M490" s="7"/>
      <c r="N490" s="7"/>
      <c r="O490" s="19"/>
      <c r="P490" s="19"/>
    </row>
    <row r="491" ht="16.6" customHeight="1">
      <c r="A491" s="29">
        <v>44409</v>
      </c>
      <c r="B491" s="30">
        <v>20.6</v>
      </c>
      <c r="C491" s="19">
        <v>19.825</v>
      </c>
      <c r="D491" s="19">
        <v>19.825</v>
      </c>
      <c r="E491" s="31"/>
      <c r="F491" s="30">
        <v>3.9</v>
      </c>
      <c r="G491" s="19">
        <v>6.9</v>
      </c>
      <c r="H491" s="19">
        <v>6.9</v>
      </c>
      <c r="I491" s="32"/>
      <c r="J491" s="33">
        <v>32.0040000000004</v>
      </c>
      <c r="K491" s="33">
        <v>28.4291666666667</v>
      </c>
      <c r="L491" s="33">
        <v>22.95</v>
      </c>
      <c r="M491" s="7"/>
      <c r="N491" s="7"/>
      <c r="O491" s="19"/>
      <c r="P491" s="19"/>
    </row>
    <row r="492" ht="16.6" customHeight="1">
      <c r="A492" s="29">
        <v>44440</v>
      </c>
      <c r="B492" s="30">
        <v>23.9</v>
      </c>
      <c r="C492" s="19">
        <v>23.675</v>
      </c>
      <c r="D492" s="19">
        <v>23.675</v>
      </c>
      <c r="E492" s="31"/>
      <c r="F492" s="30">
        <v>6.4</v>
      </c>
      <c r="G492" s="19">
        <v>10</v>
      </c>
      <c r="H492" s="19">
        <v>10</v>
      </c>
      <c r="I492" s="32"/>
      <c r="J492" s="33">
        <v>41.9100000000005</v>
      </c>
      <c r="K492" s="33">
        <v>45.2041666666667</v>
      </c>
      <c r="L492" s="33">
        <v>26.5</v>
      </c>
      <c r="M492" s="7"/>
      <c r="N492" s="7"/>
      <c r="O492" s="19"/>
      <c r="P492" s="19"/>
    </row>
    <row r="493" ht="16.6" customHeight="1">
      <c r="A493" s="29">
        <v>44470</v>
      </c>
      <c r="B493" s="30">
        <v>27.8</v>
      </c>
      <c r="C493" s="19">
        <v>26.5</v>
      </c>
      <c r="D493" s="19">
        <v>26.5</v>
      </c>
      <c r="E493" s="31"/>
      <c r="F493" s="30">
        <v>9.4</v>
      </c>
      <c r="G493" s="19">
        <v>13.4</v>
      </c>
      <c r="H493" s="19">
        <v>13.4</v>
      </c>
      <c r="I493" s="32"/>
      <c r="J493" s="33">
        <v>44.7040000000005</v>
      </c>
      <c r="K493" s="33">
        <v>47.9708333333333</v>
      </c>
      <c r="L493" s="33">
        <v>53.15</v>
      </c>
      <c r="M493" s="7"/>
      <c r="N493" s="7"/>
      <c r="O493" s="19"/>
      <c r="P493" s="19"/>
    </row>
    <row r="494" ht="16.6" customHeight="1">
      <c r="A494" s="29">
        <v>44501</v>
      </c>
      <c r="B494" s="30">
        <v>31.2</v>
      </c>
      <c r="C494" s="19">
        <v>28.55</v>
      </c>
      <c r="D494" s="19">
        <v>28.55</v>
      </c>
      <c r="E494" s="31"/>
      <c r="F494" s="30">
        <v>12.7</v>
      </c>
      <c r="G494" s="19">
        <v>15.275</v>
      </c>
      <c r="H494" s="19">
        <v>15.275</v>
      </c>
      <c r="I494" s="32"/>
      <c r="J494" s="33">
        <v>60.9600000000007</v>
      </c>
      <c r="K494" s="33">
        <v>65.62916666666671</v>
      </c>
      <c r="L494" s="33">
        <v>47.15</v>
      </c>
      <c r="M494" s="7"/>
      <c r="N494" s="7"/>
      <c r="O494" s="19">
        <f>AVERAGE(B496,F496)</f>
        <v>18.0583333333333</v>
      </c>
      <c r="P494" t="s" s="34">
        <v>16</v>
      </c>
    </row>
    <row r="495" ht="16.6" customHeight="1">
      <c r="A495" s="29">
        <v>44531</v>
      </c>
      <c r="B495" s="30">
        <v>32.8</v>
      </c>
      <c r="C495" s="19">
        <v>30.975</v>
      </c>
      <c r="D495" s="19">
        <v>30.975</v>
      </c>
      <c r="E495" s="31"/>
      <c r="F495" s="30">
        <v>15.1</v>
      </c>
      <c r="G495" s="19">
        <v>17.775</v>
      </c>
      <c r="H495" s="19">
        <v>17.775</v>
      </c>
      <c r="I495" s="32"/>
      <c r="J495" s="33">
        <v>69.5960000000008</v>
      </c>
      <c r="K495" s="33">
        <v>81.925</v>
      </c>
      <c r="L495" s="33">
        <v>68.3</v>
      </c>
      <c r="M495" s="7"/>
      <c r="N495" s="7"/>
      <c r="O495" s="19">
        <f>AVERAGE(D496,H496)</f>
        <v>19.0477083333334</v>
      </c>
      <c r="P495" t="s" s="34">
        <v>17</v>
      </c>
    </row>
    <row r="496" ht="16.6" customHeight="1">
      <c r="A496" t="s" s="35">
        <v>18</v>
      </c>
      <c r="B496" s="36">
        <f>AVERAGE(B484:B495)</f>
        <v>26.125</v>
      </c>
      <c r="C496" s="36">
        <f>AVERAGE(C484:C495)</f>
        <v>25.19625</v>
      </c>
      <c r="D496" s="36">
        <f>AVERAGE(D484:D495)</f>
        <v>25.19625</v>
      </c>
      <c r="E496" s="37"/>
      <c r="F496" s="36">
        <f>AVERAGE(F484:F495)</f>
        <v>9.991666666666671</v>
      </c>
      <c r="G496" s="36">
        <f>AVERAGE(G484:G495)</f>
        <v>12.8991666666667</v>
      </c>
      <c r="H496" s="36">
        <f>AVERAGE(H484:H495)</f>
        <v>12.8991666666667</v>
      </c>
      <c r="I496" s="38"/>
      <c r="J496" s="36">
        <f>AVERAGE(J484:J495)</f>
        <v>53.318833333334</v>
      </c>
      <c r="K496" s="36">
        <f>AVERAGE(K484:K495)</f>
        <v>56.7267361111111</v>
      </c>
      <c r="L496" s="36">
        <f>AVERAGE(L484:L495)</f>
        <v>50.9383333333333</v>
      </c>
      <c r="M496" s="7"/>
      <c r="N496" s="7"/>
      <c r="O496" s="19">
        <f>O495-O494</f>
        <v>0.9893750000001</v>
      </c>
      <c r="P496" t="s" s="39">
        <v>19</v>
      </c>
    </row>
    <row r="497" ht="16.6" customHeight="1">
      <c r="A497" s="44"/>
      <c r="B497" s="41"/>
      <c r="C497" s="41"/>
      <c r="D497" s="41"/>
      <c r="E497" s="42"/>
      <c r="F497" s="41"/>
      <c r="G497" s="41"/>
      <c r="H497" t="s" s="40">
        <v>21</v>
      </c>
      <c r="I497" s="32"/>
      <c r="J497" s="19"/>
      <c r="K497" s="19"/>
      <c r="L497" s="19"/>
      <c r="M497" s="43"/>
      <c r="N497" s="19"/>
      <c r="O497" s="19"/>
      <c r="P497" s="19"/>
    </row>
    <row r="498" ht="16.6" customHeight="1">
      <c r="A498" s="44"/>
      <c r="B498" s="41"/>
      <c r="C498" s="41"/>
      <c r="D498" s="41"/>
      <c r="E498" s="42"/>
      <c r="F498" s="41"/>
      <c r="G498" s="41"/>
      <c r="H498" s="41"/>
      <c r="I498" s="32"/>
      <c r="J498" s="19"/>
      <c r="K498" s="19"/>
      <c r="L498" s="19"/>
      <c r="M498" s="43"/>
      <c r="N498" s="19"/>
      <c r="O498" s="19"/>
      <c r="P498" s="19"/>
    </row>
    <row r="499" ht="46.65" customHeight="1">
      <c r="A499" t="s" s="54">
        <v>257</v>
      </c>
      <c r="B499" t="s" s="21">
        <v>258</v>
      </c>
      <c r="C499" t="s" s="22">
        <v>259</v>
      </c>
      <c r="D499" t="s" s="22">
        <v>260</v>
      </c>
      <c r="E499" s="23"/>
      <c r="F499" t="s" s="21">
        <v>261</v>
      </c>
      <c r="G499" t="s" s="24">
        <v>259</v>
      </c>
      <c r="H499" t="s" s="24">
        <v>260</v>
      </c>
      <c r="I499" s="32"/>
      <c r="J499" t="s" s="21">
        <v>262</v>
      </c>
      <c r="K499" t="s" s="26">
        <v>263</v>
      </c>
      <c r="L499" t="s" s="26">
        <v>264</v>
      </c>
      <c r="M499" s="43"/>
      <c r="N499" s="19"/>
      <c r="O499" s="19"/>
      <c r="P499" s="19"/>
    </row>
    <row r="500" ht="16.6" customHeight="1">
      <c r="A500" s="29">
        <v>44197</v>
      </c>
      <c r="B500" s="30">
        <v>30.6</v>
      </c>
      <c r="C500" s="19">
        <v>32.58</v>
      </c>
      <c r="D500" s="19">
        <v>32.58</v>
      </c>
      <c r="E500" s="31"/>
      <c r="F500" s="30">
        <v>17.7</v>
      </c>
      <c r="G500" s="19">
        <v>18.9</v>
      </c>
      <c r="H500" s="19">
        <v>18.9</v>
      </c>
      <c r="I500" s="32"/>
      <c r="J500" s="19">
        <v>82.804000000001</v>
      </c>
      <c r="K500" s="19">
        <v>80.8032786885246</v>
      </c>
      <c r="L500" s="19">
        <v>50.04</v>
      </c>
      <c r="M500" s="43"/>
      <c r="N500" s="19"/>
      <c r="O500" s="19"/>
      <c r="P500" s="19"/>
    </row>
    <row r="501" ht="16.6" customHeight="1">
      <c r="A501" s="29">
        <v>44228</v>
      </c>
      <c r="B501" s="30">
        <v>29.5</v>
      </c>
      <c r="C501" s="19">
        <v>30.62</v>
      </c>
      <c r="D501" s="19">
        <v>30.62</v>
      </c>
      <c r="E501" s="31"/>
      <c r="F501" s="30">
        <v>17.7</v>
      </c>
      <c r="G501" s="19">
        <v>17.92</v>
      </c>
      <c r="H501" s="19">
        <v>17.92</v>
      </c>
      <c r="I501" s="32"/>
      <c r="J501" s="19">
        <v>84.83600000000099</v>
      </c>
      <c r="K501" s="19">
        <v>83.63606557377049</v>
      </c>
      <c r="L501" s="19">
        <v>102.12</v>
      </c>
      <c r="M501" s="43"/>
      <c r="N501" s="19"/>
      <c r="O501" s="19"/>
      <c r="P501" s="19"/>
    </row>
    <row r="502" ht="16.6" customHeight="1">
      <c r="A502" s="29">
        <v>44256</v>
      </c>
      <c r="B502" s="30">
        <v>27.5</v>
      </c>
      <c r="C502" s="19">
        <v>27.44</v>
      </c>
      <c r="D502" s="19">
        <v>27.44</v>
      </c>
      <c r="E502" s="31"/>
      <c r="F502" s="30">
        <v>15.8</v>
      </c>
      <c r="G502" s="19">
        <v>16.9</v>
      </c>
      <c r="H502" s="19">
        <v>16.9</v>
      </c>
      <c r="I502" s="32"/>
      <c r="J502" s="19">
        <v>94.48800000000119</v>
      </c>
      <c r="K502" s="19">
        <v>94.9475409836066</v>
      </c>
      <c r="L502" s="19">
        <v>181.16</v>
      </c>
      <c r="M502" s="43"/>
      <c r="N502" s="19"/>
      <c r="O502" s="19"/>
      <c r="P502" s="19"/>
    </row>
    <row r="503" ht="16.6" customHeight="1">
      <c r="A503" s="29">
        <v>44287</v>
      </c>
      <c r="B503" s="30">
        <v>24.2</v>
      </c>
      <c r="C503" s="19">
        <v>25</v>
      </c>
      <c r="D503" s="19">
        <v>25</v>
      </c>
      <c r="E503" s="31"/>
      <c r="F503" s="51">
        <v>12.5</v>
      </c>
      <c r="G503" s="19">
        <v>12.12</v>
      </c>
      <c r="H503" s="19">
        <v>12.12</v>
      </c>
      <c r="I503" s="32"/>
      <c r="J503" s="19">
        <v>80.264000000001</v>
      </c>
      <c r="K503" s="19">
        <v>87.683606557377</v>
      </c>
      <c r="L503" s="19">
        <v>32.52</v>
      </c>
      <c r="M503" s="43"/>
      <c r="N503" s="19"/>
      <c r="O503" s="19"/>
      <c r="P503" s="19"/>
    </row>
    <row r="504" ht="16.6" customHeight="1">
      <c r="A504" s="29">
        <v>44317</v>
      </c>
      <c r="B504" s="30">
        <v>19.9</v>
      </c>
      <c r="C504" s="19">
        <v>21.3</v>
      </c>
      <c r="D504" s="19">
        <v>21.3</v>
      </c>
      <c r="E504" s="31"/>
      <c r="F504" s="30">
        <v>9</v>
      </c>
      <c r="G504" s="19">
        <v>8.5</v>
      </c>
      <c r="H504" s="19">
        <v>8.5</v>
      </c>
      <c r="I504" s="32"/>
      <c r="J504" s="19">
        <v>68.0720000000008</v>
      </c>
      <c r="K504" s="19">
        <v>70.22295081967211</v>
      </c>
      <c r="L504" s="19">
        <v>23.6</v>
      </c>
      <c r="M504" s="43"/>
      <c r="N504" s="19"/>
      <c r="O504" s="19"/>
      <c r="P504" s="19"/>
    </row>
    <row r="505" ht="16.6" customHeight="1">
      <c r="A505" s="29">
        <v>44348</v>
      </c>
      <c r="B505" s="30">
        <v>16.9</v>
      </c>
      <c r="C505" s="19">
        <v>18.1</v>
      </c>
      <c r="D505" s="19">
        <v>18.1</v>
      </c>
      <c r="E505" s="31"/>
      <c r="F505" s="30">
        <v>7.2</v>
      </c>
      <c r="G505" s="19">
        <v>7.34</v>
      </c>
      <c r="H505" s="19">
        <v>7.34</v>
      </c>
      <c r="I505" s="32"/>
      <c r="J505" s="19">
        <v>70.10400000000089</v>
      </c>
      <c r="K505" s="19">
        <v>70.7868852459016</v>
      </c>
      <c r="L505" s="19">
        <v>66.59999999999999</v>
      </c>
      <c r="M505" s="43"/>
      <c r="N505" s="19"/>
      <c r="O505" s="19"/>
      <c r="P505" s="19"/>
    </row>
    <row r="506" ht="16.6" customHeight="1">
      <c r="A506" s="29">
        <v>44378</v>
      </c>
      <c r="B506" s="30">
        <v>16.2</v>
      </c>
      <c r="C506" s="19">
        <v>18.98</v>
      </c>
      <c r="D506" s="19">
        <v>18.98</v>
      </c>
      <c r="E506" s="31"/>
      <c r="F506" s="30">
        <v>5.9</v>
      </c>
      <c r="G506" s="19">
        <v>5.9</v>
      </c>
      <c r="H506" s="19">
        <v>5.9</v>
      </c>
      <c r="I506" s="32"/>
      <c r="J506" s="19">
        <v>72.3900000000009</v>
      </c>
      <c r="K506" s="19">
        <v>73.7672131147541</v>
      </c>
      <c r="L506" s="19">
        <v>26.7666666666667</v>
      </c>
      <c r="M506" s="43"/>
      <c r="N506" s="19"/>
      <c r="O506" s="19"/>
      <c r="P506" s="19"/>
    </row>
    <row r="507" ht="16.6" customHeight="1">
      <c r="A507" s="29">
        <v>44409</v>
      </c>
      <c r="B507" s="30">
        <v>18.3</v>
      </c>
      <c r="C507" s="19">
        <v>19.82</v>
      </c>
      <c r="D507" s="19">
        <v>19.82</v>
      </c>
      <c r="E507" s="31"/>
      <c r="F507" s="30">
        <v>6.9</v>
      </c>
      <c r="G507" s="19">
        <v>5.98</v>
      </c>
      <c r="H507" s="19">
        <v>5.98</v>
      </c>
      <c r="I507" s="32"/>
      <c r="J507" s="19">
        <v>51.5620000000006</v>
      </c>
      <c r="K507" s="19">
        <v>51.4967213114754</v>
      </c>
      <c r="L507" s="19">
        <v>23.15</v>
      </c>
      <c r="M507" s="43"/>
      <c r="N507" s="19"/>
      <c r="O507" s="19"/>
      <c r="P507" s="19"/>
    </row>
    <row r="508" ht="16.6" customHeight="1">
      <c r="A508" s="29">
        <v>44440</v>
      </c>
      <c r="B508" s="30">
        <v>21.6</v>
      </c>
      <c r="C508" s="19">
        <v>23.26</v>
      </c>
      <c r="D508" s="19">
        <v>23.26</v>
      </c>
      <c r="E508" s="31"/>
      <c r="F508" s="30">
        <v>9</v>
      </c>
      <c r="G508" s="19">
        <v>8.68</v>
      </c>
      <c r="H508" s="19">
        <v>8.68</v>
      </c>
      <c r="I508" s="32"/>
      <c r="J508" s="19">
        <v>65.0240000000008</v>
      </c>
      <c r="K508" s="19">
        <v>63.2114754098361</v>
      </c>
      <c r="L508" s="19">
        <v>42.92</v>
      </c>
      <c r="M508" s="43"/>
      <c r="N508" s="19"/>
      <c r="O508" s="19"/>
      <c r="P508" s="19"/>
    </row>
    <row r="509" ht="16.6" customHeight="1">
      <c r="A509" s="29">
        <v>44470</v>
      </c>
      <c r="B509" s="30">
        <v>25.3</v>
      </c>
      <c r="C509" s="19">
        <v>25.68</v>
      </c>
      <c r="D509" s="19">
        <v>25.68</v>
      </c>
      <c r="E509" s="31"/>
      <c r="F509" s="30">
        <v>11.8</v>
      </c>
      <c r="G509" s="19">
        <v>11.74</v>
      </c>
      <c r="H509" s="19">
        <v>11.74</v>
      </c>
      <c r="I509" s="32"/>
      <c r="J509" s="19">
        <v>57.6580000000007</v>
      </c>
      <c r="K509" s="19">
        <v>55.8693548387097</v>
      </c>
      <c r="L509" s="19">
        <v>70.31999999999999</v>
      </c>
      <c r="M509" s="43"/>
      <c r="N509" s="19"/>
      <c r="O509" s="19"/>
      <c r="P509" s="19"/>
    </row>
    <row r="510" ht="16.6" customHeight="1">
      <c r="A510" s="29">
        <v>44501</v>
      </c>
      <c r="B510" s="30">
        <v>28.2</v>
      </c>
      <c r="C510" s="19">
        <v>28.66</v>
      </c>
      <c r="D510" s="19">
        <v>28.66</v>
      </c>
      <c r="E510" s="31"/>
      <c r="F510" s="30">
        <v>14.4</v>
      </c>
      <c r="G510" s="19">
        <v>13.76</v>
      </c>
      <c r="H510" s="19">
        <v>13.76</v>
      </c>
      <c r="I510" s="32"/>
      <c r="J510" s="19">
        <v>60.7060000000007</v>
      </c>
      <c r="K510" s="19">
        <v>61.9258064516129</v>
      </c>
      <c r="L510" s="19">
        <v>38.96</v>
      </c>
      <c r="M510" s="43"/>
      <c r="N510" s="19"/>
      <c r="O510" s="19">
        <f>AVERAGE(B512,F512)</f>
        <v>18.0333333333334</v>
      </c>
      <c r="P510" t="s" s="34">
        <v>16</v>
      </c>
    </row>
    <row r="511" ht="16.6" customHeight="1">
      <c r="A511" s="29">
        <v>44531</v>
      </c>
      <c r="B511" s="30">
        <v>30.1</v>
      </c>
      <c r="C511" s="19">
        <v>31.02</v>
      </c>
      <c r="D511" s="19">
        <v>31.02</v>
      </c>
      <c r="E511" s="31"/>
      <c r="F511" s="30">
        <v>16.6</v>
      </c>
      <c r="G511" s="19">
        <v>16.96</v>
      </c>
      <c r="H511" s="19">
        <v>16.96</v>
      </c>
      <c r="I511" s="32"/>
      <c r="J511" s="19">
        <v>80.772000000001</v>
      </c>
      <c r="K511" s="19">
        <v>83.04354838709681</v>
      </c>
      <c r="L511" s="19">
        <v>80.56</v>
      </c>
      <c r="M511" s="43"/>
      <c r="N511" s="49"/>
      <c r="O511" s="19">
        <f>AVERAGE(D512,H512)</f>
        <v>18.6316666666667</v>
      </c>
      <c r="P511" t="s" s="34">
        <v>17</v>
      </c>
    </row>
    <row r="512" ht="16.6" customHeight="1">
      <c r="A512" t="s" s="35">
        <v>18</v>
      </c>
      <c r="B512" s="36">
        <f>AVERAGE(B500:B511)</f>
        <v>24.025</v>
      </c>
      <c r="C512" s="36">
        <f>AVERAGE(C500:C511)</f>
        <v>25.205</v>
      </c>
      <c r="D512" s="36">
        <f>AVERAGE(D500:D511)</f>
        <v>25.205</v>
      </c>
      <c r="E512" s="37"/>
      <c r="F512" s="36">
        <f>AVERAGE(F500:F511)</f>
        <v>12.0416666666667</v>
      </c>
      <c r="G512" s="36">
        <f>AVERAGE(G500:G511)</f>
        <v>12.0583333333333</v>
      </c>
      <c r="H512" s="36">
        <f>AVERAGE(H500:H511)</f>
        <v>12.0583333333333</v>
      </c>
      <c r="I512" s="38"/>
      <c r="J512" s="36">
        <f>AVERAGE(J500:J511)</f>
        <v>72.3900000000009</v>
      </c>
      <c r="K512" s="36">
        <f>AVERAGE(K500:K511)</f>
        <v>73.1162039485281</v>
      </c>
      <c r="L512" s="36">
        <f>AVERAGE(L500:L511)</f>
        <v>61.5597222222222</v>
      </c>
      <c r="M512" s="50"/>
      <c r="N512" s="19"/>
      <c r="O512" s="19">
        <f>O511-O510</f>
        <v>0.5983333333333</v>
      </c>
      <c r="P512" t="s" s="39">
        <v>19</v>
      </c>
    </row>
    <row r="513" ht="16.6" customHeight="1">
      <c r="A513" s="44"/>
      <c r="B513" s="41"/>
      <c r="C513" s="41"/>
      <c r="D513" s="41"/>
      <c r="E513" s="42"/>
      <c r="F513" s="41"/>
      <c r="G513" s="41"/>
      <c r="H513" t="s" s="40">
        <v>21</v>
      </c>
      <c r="I513" s="32"/>
      <c r="J513" s="19"/>
      <c r="K513" s="19"/>
      <c r="L513" s="19"/>
      <c r="M513" s="43"/>
      <c r="N513" s="19"/>
      <c r="O513" s="19"/>
      <c r="P513" s="19"/>
    </row>
    <row r="514" ht="16.6" customHeight="1">
      <c r="A514" s="44"/>
      <c r="B514" s="41"/>
      <c r="C514" s="41"/>
      <c r="D514" s="41"/>
      <c r="E514" s="42"/>
      <c r="F514" s="41"/>
      <c r="G514" s="41"/>
      <c r="H514" s="41"/>
      <c r="I514" s="32"/>
      <c r="J514" s="19"/>
      <c r="K514" s="19"/>
      <c r="L514" s="19"/>
      <c r="M514" s="43"/>
      <c r="N514" s="19"/>
      <c r="O514" s="19"/>
      <c r="P514" s="28"/>
    </row>
    <row r="515" ht="46.65" customHeight="1">
      <c r="A515" t="s" s="20">
        <v>265</v>
      </c>
      <c r="B515" t="s" s="21">
        <v>266</v>
      </c>
      <c r="C515" t="s" s="22">
        <v>267</v>
      </c>
      <c r="D515" t="s" s="22">
        <v>268</v>
      </c>
      <c r="E515" s="23"/>
      <c r="F515" t="s" s="21">
        <v>269</v>
      </c>
      <c r="G515" t="s" s="24">
        <v>267</v>
      </c>
      <c r="H515" t="s" s="24">
        <v>268</v>
      </c>
      <c r="I515" s="32"/>
      <c r="J515" t="s" s="21">
        <v>270</v>
      </c>
      <c r="K515" t="s" s="26">
        <v>271</v>
      </c>
      <c r="L515" t="s" s="26">
        <v>272</v>
      </c>
      <c r="M515" t="s" s="45">
        <v>273</v>
      </c>
      <c r="N515" s="7"/>
      <c r="O515" s="19"/>
      <c r="P515" s="46"/>
    </row>
    <row r="516" ht="16.6" customHeight="1">
      <c r="A516" s="29">
        <v>44197</v>
      </c>
      <c r="B516" s="30">
        <v>31.3</v>
      </c>
      <c r="C516" s="19">
        <v>28.6</v>
      </c>
      <c r="D516" s="19">
        <v>28.6</v>
      </c>
      <c r="E516" s="31"/>
      <c r="F516" s="30">
        <v>16.2</v>
      </c>
      <c r="G516" s="19">
        <v>16.7</v>
      </c>
      <c r="H516" s="19">
        <v>16.7</v>
      </c>
      <c r="I516" s="32"/>
      <c r="J516" s="33">
        <v>74.1680000000009</v>
      </c>
      <c r="K516" s="33">
        <v>66.09999999999999</v>
      </c>
      <c r="L516" s="33">
        <v>65.8888888888889</v>
      </c>
      <c r="M516" s="7"/>
      <c r="N516" s="7"/>
      <c r="O516" s="19"/>
      <c r="P516" s="47"/>
    </row>
    <row r="517" ht="16.6" customHeight="1">
      <c r="A517" s="29">
        <v>44228</v>
      </c>
      <c r="B517" s="30">
        <v>29.6</v>
      </c>
      <c r="C517" s="19">
        <v>27.2</v>
      </c>
      <c r="D517" s="19">
        <v>27.2</v>
      </c>
      <c r="E517" s="31"/>
      <c r="F517" s="30">
        <v>15.6</v>
      </c>
      <c r="G517" s="19">
        <v>15.8</v>
      </c>
      <c r="H517" s="19">
        <v>15.8</v>
      </c>
      <c r="I517" s="32"/>
      <c r="J517" s="33">
        <v>69.5960000000008</v>
      </c>
      <c r="K517" s="33">
        <v>62.8636363636364</v>
      </c>
      <c r="L517" s="33">
        <v>71.9444444444444</v>
      </c>
      <c r="M517" s="7"/>
      <c r="N517" s="7"/>
      <c r="O517" s="19"/>
      <c r="P517" s="47"/>
    </row>
    <row r="518" ht="16.6" customHeight="1">
      <c r="A518" s="29">
        <v>44256</v>
      </c>
      <c r="B518" s="30">
        <v>27.6</v>
      </c>
      <c r="C518" s="19">
        <v>24.4</v>
      </c>
      <c r="D518" s="19">
        <v>24.4</v>
      </c>
      <c r="E518" s="31"/>
      <c r="F518" s="30">
        <v>12.7</v>
      </c>
      <c r="G518" s="19">
        <v>14.2</v>
      </c>
      <c r="H518" s="19">
        <v>14.2</v>
      </c>
      <c r="I518" s="32"/>
      <c r="J518" s="33">
        <v>63.2460000000008</v>
      </c>
      <c r="K518" s="33">
        <v>69.60833333333331</v>
      </c>
      <c r="L518" s="33">
        <v>79.32222222222219</v>
      </c>
      <c r="M518" s="7"/>
      <c r="N518" s="7"/>
      <c r="O518" s="19"/>
      <c r="P518" s="47"/>
    </row>
    <row r="519" ht="16.6" customHeight="1">
      <c r="A519" s="29">
        <v>44287</v>
      </c>
      <c r="B519" s="30">
        <v>23.3</v>
      </c>
      <c r="C519" s="19">
        <v>20.9</v>
      </c>
      <c r="D519" s="19">
        <v>20.9</v>
      </c>
      <c r="E519" s="31"/>
      <c r="F519" s="51">
        <v>9.199999999999999</v>
      </c>
      <c r="G519" s="19">
        <v>11.2</v>
      </c>
      <c r="H519" s="19">
        <v>11.2</v>
      </c>
      <c r="I519" s="32"/>
      <c r="J519" s="33">
        <v>55.6260000000007</v>
      </c>
      <c r="K519" s="33">
        <v>69.59999999999999</v>
      </c>
      <c r="L519" s="33">
        <v>33.6666666666667</v>
      </c>
      <c r="M519" s="7"/>
      <c r="N519" s="7"/>
      <c r="O519" s="19"/>
      <c r="P519" s="47"/>
    </row>
    <row r="520" ht="16.6" customHeight="1">
      <c r="A520" s="29">
        <v>44317</v>
      </c>
      <c r="B520" s="30">
        <v>17.9</v>
      </c>
      <c r="C520" s="19">
        <v>16.7</v>
      </c>
      <c r="D520" s="19">
        <v>16.7</v>
      </c>
      <c r="E520" s="31"/>
      <c r="F520" s="30">
        <v>5.9</v>
      </c>
      <c r="G520" s="19">
        <v>8.199999999999999</v>
      </c>
      <c r="H520" s="19">
        <v>8.199999999999999</v>
      </c>
      <c r="I520" s="32"/>
      <c r="J520" s="33">
        <v>49.2760000000006</v>
      </c>
      <c r="K520" s="33">
        <v>40.1833333333333</v>
      </c>
      <c r="L520" s="33">
        <v>35.2888888888889</v>
      </c>
      <c r="M520" s="7"/>
      <c r="N520" s="7"/>
      <c r="O520" s="19"/>
      <c r="P520" s="47"/>
    </row>
    <row r="521" ht="16.6" customHeight="1">
      <c r="A521" s="29">
        <v>44348</v>
      </c>
      <c r="B521" s="30">
        <v>14.7</v>
      </c>
      <c r="C521" s="19">
        <v>12.9</v>
      </c>
      <c r="D521" s="19">
        <v>12.9</v>
      </c>
      <c r="E521" s="31"/>
      <c r="F521" s="30">
        <v>3.7</v>
      </c>
      <c r="G521" s="19">
        <v>6</v>
      </c>
      <c r="H521" s="19">
        <v>6</v>
      </c>
      <c r="I521" s="32"/>
      <c r="J521" s="33">
        <v>77.2160000000009</v>
      </c>
      <c r="K521" s="33">
        <v>84.825</v>
      </c>
      <c r="L521" s="33">
        <v>67.59999999999999</v>
      </c>
      <c r="M521" s="7"/>
      <c r="N521" s="7"/>
      <c r="O521" s="19"/>
      <c r="P521" s="47"/>
    </row>
    <row r="522" ht="16.6" customHeight="1">
      <c r="A522" s="29">
        <v>44378</v>
      </c>
      <c r="B522" s="30">
        <v>14.4</v>
      </c>
      <c r="C522" s="19">
        <v>12.6</v>
      </c>
      <c r="D522" s="19">
        <v>12.6</v>
      </c>
      <c r="E522" s="31"/>
      <c r="F522" s="30">
        <v>2.5</v>
      </c>
      <c r="G522" s="19">
        <v>4.9</v>
      </c>
      <c r="H522" s="19">
        <v>4.9</v>
      </c>
      <c r="I522" s="32"/>
      <c r="J522" s="33">
        <v>62.7380000000008</v>
      </c>
      <c r="K522" s="33">
        <v>79.5416666666667</v>
      </c>
      <c r="L522" s="33">
        <v>47.6736842105263</v>
      </c>
      <c r="M522" s="7"/>
      <c r="N522" s="7"/>
      <c r="O522" s="19"/>
      <c r="P522" s="47"/>
    </row>
    <row r="523" ht="16.6" customHeight="1">
      <c r="A523" s="29">
        <v>44409</v>
      </c>
      <c r="B523" s="30">
        <v>16.7</v>
      </c>
      <c r="C523" s="19">
        <v>14.6</v>
      </c>
      <c r="D523" s="19">
        <v>14.6</v>
      </c>
      <c r="E523" s="31"/>
      <c r="F523" s="30">
        <v>2.7</v>
      </c>
      <c r="G523" s="19">
        <v>5.7</v>
      </c>
      <c r="H523" s="19">
        <v>5.7</v>
      </c>
      <c r="I523" s="32"/>
      <c r="J523" s="33">
        <v>61.7220000000008</v>
      </c>
      <c r="K523" s="33">
        <v>41.7</v>
      </c>
      <c r="L523" s="33">
        <v>38.5</v>
      </c>
      <c r="M523" s="7"/>
      <c r="N523" s="7"/>
      <c r="O523" s="19"/>
      <c r="P523" s="33"/>
    </row>
    <row r="524" ht="16.6" customHeight="1">
      <c r="A524" s="29">
        <v>44440</v>
      </c>
      <c r="B524" s="30">
        <v>21</v>
      </c>
      <c r="C524" s="19">
        <v>18.4</v>
      </c>
      <c r="D524" s="19">
        <v>18.4</v>
      </c>
      <c r="E524" s="31"/>
      <c r="F524" s="30">
        <v>5.6</v>
      </c>
      <c r="G524" s="19">
        <v>8.6</v>
      </c>
      <c r="H524" s="19">
        <v>8.6</v>
      </c>
      <c r="I524" s="32"/>
      <c r="J524" s="33">
        <v>57.6580000000007</v>
      </c>
      <c r="K524" s="33">
        <v>50.9583333333333</v>
      </c>
      <c r="L524" s="33">
        <v>43.4666666666667</v>
      </c>
      <c r="M524" s="7"/>
      <c r="N524" s="7"/>
      <c r="O524" s="19"/>
      <c r="P524" s="33"/>
    </row>
    <row r="525" ht="16.6" customHeight="1">
      <c r="A525" s="29">
        <v>44470</v>
      </c>
      <c r="B525" s="30">
        <v>24.3</v>
      </c>
      <c r="C525" s="19">
        <v>21.8</v>
      </c>
      <c r="D525" s="19">
        <v>21.8</v>
      </c>
      <c r="E525" s="31"/>
      <c r="F525" s="30">
        <v>9.6</v>
      </c>
      <c r="G525" s="19">
        <v>11</v>
      </c>
      <c r="H525" s="19">
        <v>11</v>
      </c>
      <c r="I525" s="32"/>
      <c r="J525" s="33">
        <v>60.1980000000007</v>
      </c>
      <c r="K525" s="33">
        <v>47.725</v>
      </c>
      <c r="L525" s="33">
        <v>52.6444444444444</v>
      </c>
      <c r="M525" s="7"/>
      <c r="N525" s="7"/>
      <c r="O525" s="19"/>
      <c r="P525" s="33"/>
    </row>
    <row r="526" ht="16.6" customHeight="1">
      <c r="A526" s="29">
        <v>44501</v>
      </c>
      <c r="B526" s="30">
        <v>27.7</v>
      </c>
      <c r="C526" s="19">
        <v>24.7</v>
      </c>
      <c r="D526" s="19">
        <v>24.7</v>
      </c>
      <c r="E526" s="31"/>
      <c r="F526" s="30">
        <v>11.9</v>
      </c>
      <c r="G526" s="19">
        <v>13.2</v>
      </c>
      <c r="H526" s="19">
        <v>13.2</v>
      </c>
      <c r="I526" s="32"/>
      <c r="J526" s="33">
        <v>66.8020000000008</v>
      </c>
      <c r="K526" s="33">
        <v>73.3666666666667</v>
      </c>
      <c r="L526" s="33">
        <v>78.56666666666671</v>
      </c>
      <c r="M526" s="7"/>
      <c r="N526" s="7"/>
      <c r="O526" s="19">
        <f>AVERAGE(B528,F528)</f>
        <v>16.2</v>
      </c>
      <c r="P526" t="s" s="34">
        <v>16</v>
      </c>
    </row>
    <row r="527" ht="16.6" customHeight="1">
      <c r="A527" s="29">
        <v>44531</v>
      </c>
      <c r="B527" s="30">
        <v>30.9</v>
      </c>
      <c r="C527" s="19">
        <v>26.7</v>
      </c>
      <c r="D527" s="19">
        <v>26.7</v>
      </c>
      <c r="E527" s="31"/>
      <c r="F527" s="30">
        <v>13.8</v>
      </c>
      <c r="G527" s="19">
        <v>14.9</v>
      </c>
      <c r="H527" s="19">
        <v>14.9</v>
      </c>
      <c r="I527" s="32"/>
      <c r="J527" s="33">
        <v>83.058000000001</v>
      </c>
      <c r="K527" s="33">
        <v>98.19166666666671</v>
      </c>
      <c r="L527" s="33">
        <v>85.3</v>
      </c>
      <c r="M527" s="7"/>
      <c r="N527" s="7"/>
      <c r="O527" s="19">
        <f>AVERAGE(D528,H528)</f>
        <v>15.8291666666667</v>
      </c>
      <c r="P527" t="s" s="34">
        <v>17</v>
      </c>
    </row>
    <row r="528" ht="16.6" customHeight="1">
      <c r="A528" t="s" s="35">
        <v>18</v>
      </c>
      <c r="B528" s="36">
        <f>AVERAGE(B516:B527)</f>
        <v>23.2833333333333</v>
      </c>
      <c r="C528" s="36">
        <f>AVERAGE(C516:C527)</f>
        <v>20.7916666666667</v>
      </c>
      <c r="D528" s="36">
        <f>AVERAGE(D516:D527)</f>
        <v>20.7916666666667</v>
      </c>
      <c r="E528" s="37"/>
      <c r="F528" s="36">
        <f>AVERAGE(F516:F527)</f>
        <v>9.116666666666671</v>
      </c>
      <c r="G528" s="36">
        <f>AVERAGE(G516:G527)</f>
        <v>10.8666666666667</v>
      </c>
      <c r="H528" s="36">
        <f>AVERAGE(H516:H527)</f>
        <v>10.8666666666667</v>
      </c>
      <c r="I528" s="38"/>
      <c r="J528" s="36">
        <f>AVERAGE(J516:J527)</f>
        <v>65.1086666666675</v>
      </c>
      <c r="K528" s="36">
        <f>AVERAGE(K516:K527)</f>
        <v>65.38863636363639</v>
      </c>
      <c r="L528" s="36">
        <f>AVERAGE(L516:L527)</f>
        <v>58.3218810916179</v>
      </c>
      <c r="M528" s="7"/>
      <c r="N528" s="7"/>
      <c r="O528" s="19">
        <f>O527-O526</f>
        <v>-0.3708333333333</v>
      </c>
      <c r="P528" t="s" s="39">
        <v>19</v>
      </c>
    </row>
    <row r="529" ht="16.6" customHeight="1">
      <c r="A529" s="44"/>
      <c r="B529" s="41"/>
      <c r="C529" s="41"/>
      <c r="D529" s="41"/>
      <c r="E529" s="42"/>
      <c r="F529" s="41"/>
      <c r="G529" s="41"/>
      <c r="H529" t="s" s="40">
        <v>21</v>
      </c>
      <c r="I529" s="32"/>
      <c r="J529" s="19"/>
      <c r="K529" s="19"/>
      <c r="L529" s="19"/>
      <c r="M529" s="43"/>
      <c r="N529" s="19"/>
      <c r="O529" s="19"/>
      <c r="P529" s="19"/>
    </row>
    <row r="530" ht="16.6" customHeight="1">
      <c r="A530" s="44"/>
      <c r="B530" s="41"/>
      <c r="C530" s="41"/>
      <c r="D530" s="41"/>
      <c r="E530" s="42"/>
      <c r="F530" s="41"/>
      <c r="G530" s="41"/>
      <c r="H530" s="41"/>
      <c r="I530" s="32"/>
      <c r="J530" s="19"/>
      <c r="K530" s="19"/>
      <c r="L530" s="19"/>
      <c r="M530" s="43"/>
      <c r="N530" s="19"/>
      <c r="O530" s="19"/>
      <c r="P530" s="19"/>
    </row>
    <row r="531" ht="46.65" customHeight="1">
      <c r="A531" t="s" s="20">
        <v>274</v>
      </c>
      <c r="B531" t="s" s="21">
        <v>275</v>
      </c>
      <c r="C531" t="s" s="22">
        <v>276</v>
      </c>
      <c r="D531" t="s" s="22">
        <v>277</v>
      </c>
      <c r="E531" s="23"/>
      <c r="F531" t="s" s="21">
        <v>278</v>
      </c>
      <c r="G531" t="s" s="24">
        <v>276</v>
      </c>
      <c r="H531" t="s" s="24">
        <v>277</v>
      </c>
      <c r="I531" s="32"/>
      <c r="J531" t="s" s="21">
        <v>279</v>
      </c>
      <c r="K531" t="s" s="26">
        <v>280</v>
      </c>
      <c r="L531" t="s" s="26">
        <v>281</v>
      </c>
      <c r="M531" t="s" s="45">
        <v>282</v>
      </c>
      <c r="N531" s="7"/>
      <c r="O531" s="19"/>
      <c r="P531" s="19"/>
    </row>
    <row r="532" ht="16.6" customHeight="1">
      <c r="A532" s="29">
        <v>44197</v>
      </c>
      <c r="B532" s="30">
        <v>26.3</v>
      </c>
      <c r="C532" s="19">
        <v>25.6</v>
      </c>
      <c r="D532" s="19">
        <v>25.8863636363636</v>
      </c>
      <c r="E532" s="31"/>
      <c r="F532" s="30">
        <v>18.9</v>
      </c>
      <c r="G532" s="19">
        <v>19.3</v>
      </c>
      <c r="H532" s="19">
        <v>20.1454545454545</v>
      </c>
      <c r="I532" s="32"/>
      <c r="J532" s="33">
        <v>88.6460000000011</v>
      </c>
      <c r="K532" s="33">
        <v>85.4484848484848</v>
      </c>
      <c r="L532" s="33">
        <v>66.375</v>
      </c>
      <c r="M532" s="7"/>
      <c r="N532" s="7"/>
      <c r="O532" s="19"/>
      <c r="P532" s="19"/>
    </row>
    <row r="533" ht="16.6" customHeight="1">
      <c r="A533" s="29">
        <v>44228</v>
      </c>
      <c r="B533" s="30">
        <v>26</v>
      </c>
      <c r="C533" s="19">
        <v>25.4</v>
      </c>
      <c r="D533" s="19">
        <v>25.5318181818182</v>
      </c>
      <c r="E533" s="31"/>
      <c r="F533" s="30">
        <v>19.1</v>
      </c>
      <c r="G533" s="19">
        <v>19.4</v>
      </c>
      <c r="H533" s="19">
        <v>20.1954545454545</v>
      </c>
      <c r="I533" s="32"/>
      <c r="J533" s="33">
        <v>103.124000000001</v>
      </c>
      <c r="K533" s="33">
        <v>102.907575757576</v>
      </c>
      <c r="L533" s="33">
        <v>107.690909090909</v>
      </c>
      <c r="M533" s="7"/>
      <c r="N533" s="7"/>
      <c r="O533" s="19"/>
      <c r="P533" s="19"/>
    </row>
    <row r="534" ht="16.6" customHeight="1">
      <c r="A534" s="29">
        <v>44256</v>
      </c>
      <c r="B534" s="30">
        <v>25.2</v>
      </c>
      <c r="C534" s="19">
        <v>24.7</v>
      </c>
      <c r="D534" s="19">
        <v>24.9181818181818</v>
      </c>
      <c r="E534" s="31"/>
      <c r="F534" s="30">
        <v>18</v>
      </c>
      <c r="G534" s="19">
        <v>18.3</v>
      </c>
      <c r="H534" s="19">
        <v>18.8727272727273</v>
      </c>
      <c r="I534" s="32"/>
      <c r="J534" s="33">
        <v>122.682000000001</v>
      </c>
      <c r="K534" s="33">
        <v>127.413636363636</v>
      </c>
      <c r="L534" s="33">
        <v>114.563636363636</v>
      </c>
      <c r="M534" s="7"/>
      <c r="N534" s="7"/>
      <c r="O534" s="19"/>
      <c r="P534" s="19"/>
    </row>
    <row r="535" ht="16.6" customHeight="1">
      <c r="A535" s="29">
        <v>44287</v>
      </c>
      <c r="B535" s="30">
        <v>22.9</v>
      </c>
      <c r="C535" s="19">
        <v>22.8</v>
      </c>
      <c r="D535" s="19">
        <v>23.2454545454545</v>
      </c>
      <c r="E535" s="31"/>
      <c r="F535" s="51">
        <v>15.1</v>
      </c>
      <c r="G535" s="19">
        <v>15.4</v>
      </c>
      <c r="H535" s="19">
        <v>16.0045454545455</v>
      </c>
      <c r="I535" s="32"/>
      <c r="J535" s="33">
        <v>118.618000000001</v>
      </c>
      <c r="K535" s="33">
        <v>125.290909090909</v>
      </c>
      <c r="L535" s="33">
        <v>114.022727272727</v>
      </c>
      <c r="M535" s="7"/>
      <c r="N535" s="7"/>
      <c r="O535" s="19"/>
      <c r="P535" s="19"/>
    </row>
    <row r="536" ht="16.6" customHeight="1">
      <c r="A536" s="29">
        <v>44317</v>
      </c>
      <c r="B536" s="30">
        <v>19.9</v>
      </c>
      <c r="C536" s="19">
        <v>20</v>
      </c>
      <c r="D536" s="19">
        <v>20.7136363636364</v>
      </c>
      <c r="E536" s="31"/>
      <c r="F536" s="30">
        <v>11.6</v>
      </c>
      <c r="G536" s="19">
        <v>12</v>
      </c>
      <c r="H536" s="19">
        <v>12.4454545454545</v>
      </c>
      <c r="I536" s="32"/>
      <c r="J536" s="33">
        <v>125.730000000002</v>
      </c>
      <c r="K536" s="33">
        <v>129.972727272727</v>
      </c>
      <c r="L536" s="33">
        <v>97.6761904761905</v>
      </c>
      <c r="M536" s="7"/>
      <c r="N536" s="7"/>
      <c r="O536" s="19"/>
      <c r="P536" s="19"/>
    </row>
    <row r="537" ht="16.6" customHeight="1">
      <c r="A537" s="29">
        <v>44348</v>
      </c>
      <c r="B537" s="30">
        <v>17.4</v>
      </c>
      <c r="C537" s="19">
        <v>17.5</v>
      </c>
      <c r="D537" s="19">
        <v>18.2863636363636</v>
      </c>
      <c r="E537" s="31"/>
      <c r="F537" s="30">
        <v>9.4</v>
      </c>
      <c r="G537" s="19">
        <v>9.800000000000001</v>
      </c>
      <c r="H537" s="19">
        <v>10.5363636363636</v>
      </c>
      <c r="I537" s="32"/>
      <c r="J537" s="33">
        <v>98.80600000000121</v>
      </c>
      <c r="K537" s="33">
        <v>102.028787878788</v>
      </c>
      <c r="L537" s="33">
        <v>120.890909090909</v>
      </c>
      <c r="M537" s="7"/>
      <c r="N537" s="7"/>
      <c r="O537" s="19"/>
      <c r="P537" s="19"/>
    </row>
    <row r="538" ht="16.6" customHeight="1">
      <c r="A538" s="29">
        <v>44378</v>
      </c>
      <c r="B538" s="30">
        <v>16.5</v>
      </c>
      <c r="C538" s="19">
        <v>16.8</v>
      </c>
      <c r="D538" s="19">
        <v>17.925</v>
      </c>
      <c r="E538" s="31"/>
      <c r="F538" s="30">
        <v>8.1</v>
      </c>
      <c r="G538" s="19">
        <v>8.5</v>
      </c>
      <c r="H538" s="19">
        <v>9.455</v>
      </c>
      <c r="I538" s="32"/>
      <c r="J538" s="33">
        <v>103.886000000001</v>
      </c>
      <c r="K538" s="33">
        <v>121.58</v>
      </c>
      <c r="L538" s="33">
        <v>54.4904761904762</v>
      </c>
      <c r="M538" s="7"/>
      <c r="N538" s="7"/>
      <c r="O538" s="19"/>
      <c r="P538" s="19"/>
    </row>
    <row r="539" ht="16.6" customHeight="1">
      <c r="A539" s="29">
        <v>44409</v>
      </c>
      <c r="B539" s="30">
        <v>17.9</v>
      </c>
      <c r="C539" s="19">
        <v>18.1</v>
      </c>
      <c r="D539" s="19">
        <v>18.99</v>
      </c>
      <c r="E539" s="31"/>
      <c r="F539" s="30">
        <v>8.9</v>
      </c>
      <c r="G539" s="19">
        <v>9.300000000000001</v>
      </c>
      <c r="H539" s="19">
        <v>10.155</v>
      </c>
      <c r="I539" s="32"/>
      <c r="J539" s="33">
        <v>78.740000000001</v>
      </c>
      <c r="K539" s="33">
        <v>77.4227272727273</v>
      </c>
      <c r="L539" s="33">
        <v>43.73</v>
      </c>
      <c r="M539" s="7"/>
      <c r="N539" s="7"/>
      <c r="O539" s="19"/>
      <c r="P539" s="19"/>
    </row>
    <row r="540" ht="16.6" customHeight="1">
      <c r="A540" s="29">
        <v>44440</v>
      </c>
      <c r="B540" s="30">
        <v>20.4</v>
      </c>
      <c r="C540" s="19">
        <v>20.3</v>
      </c>
      <c r="D540" s="19">
        <v>21.38</v>
      </c>
      <c r="E540" s="31"/>
      <c r="F540" s="30">
        <v>11.2</v>
      </c>
      <c r="G540" s="19">
        <v>11.5</v>
      </c>
      <c r="H540" s="19">
        <v>12.78</v>
      </c>
      <c r="I540" s="32"/>
      <c r="J540" s="33">
        <v>78.740000000001</v>
      </c>
      <c r="K540" s="33">
        <v>80.42</v>
      </c>
      <c r="L540" s="33">
        <v>56.225</v>
      </c>
      <c r="M540" s="7"/>
      <c r="N540" s="7"/>
      <c r="O540" s="19"/>
      <c r="P540" s="19"/>
    </row>
    <row r="541" ht="16.6" customHeight="1">
      <c r="A541" s="29">
        <v>44470</v>
      </c>
      <c r="B541" s="30">
        <v>22.6</v>
      </c>
      <c r="C541" s="19">
        <v>22.2</v>
      </c>
      <c r="D541" s="19">
        <v>22.6761904761905</v>
      </c>
      <c r="E541" s="31"/>
      <c r="F541" s="30">
        <v>13.7</v>
      </c>
      <c r="G541" s="19">
        <v>14.1</v>
      </c>
      <c r="H541" s="19">
        <v>15.1857142857143</v>
      </c>
      <c r="I541" s="32"/>
      <c r="J541" s="33">
        <v>73.1520000000009</v>
      </c>
      <c r="K541" s="33">
        <v>71.48307692307689</v>
      </c>
      <c r="L541" s="33">
        <v>65.4285714285714</v>
      </c>
      <c r="M541" s="7"/>
      <c r="N541" s="7"/>
      <c r="O541" s="19"/>
      <c r="P541" s="19"/>
    </row>
    <row r="542" ht="16.6" customHeight="1">
      <c r="A542" s="29">
        <v>44501</v>
      </c>
      <c r="B542" s="30">
        <v>24.4</v>
      </c>
      <c r="C542" s="19">
        <v>23.6</v>
      </c>
      <c r="D542" s="19">
        <v>23.5</v>
      </c>
      <c r="E542" s="31"/>
      <c r="F542" s="30">
        <v>15.9</v>
      </c>
      <c r="G542" s="19">
        <v>16.2</v>
      </c>
      <c r="H542" s="19">
        <v>17.1761904761905</v>
      </c>
      <c r="I542" s="32"/>
      <c r="J542" s="33">
        <v>66.29400000000081</v>
      </c>
      <c r="K542" s="33">
        <v>67.12307692307689</v>
      </c>
      <c r="L542" s="33">
        <v>75.98</v>
      </c>
      <c r="M542" s="7"/>
      <c r="N542" s="7"/>
      <c r="O542" s="19">
        <f>AVERAGE(B544,F544)</f>
        <v>18.0375</v>
      </c>
      <c r="P542" t="s" s="34">
        <v>16</v>
      </c>
    </row>
    <row r="543" ht="16.6" customHeight="1">
      <c r="A543" s="29">
        <v>44531</v>
      </c>
      <c r="B543" s="30">
        <v>25.7</v>
      </c>
      <c r="C543" s="19">
        <v>24.9</v>
      </c>
      <c r="D543" s="19">
        <v>24.9761904761905</v>
      </c>
      <c r="E543" s="31"/>
      <c r="F543" s="30">
        <v>17.8</v>
      </c>
      <c r="G543" s="19">
        <v>18.1</v>
      </c>
      <c r="H543" s="19">
        <v>18.8714285714286</v>
      </c>
      <c r="I543" s="32"/>
      <c r="J543" s="33">
        <v>87.3760000000011</v>
      </c>
      <c r="K543" s="33">
        <v>88.0584615384615</v>
      </c>
      <c r="L543" s="33">
        <v>58.9263157894737</v>
      </c>
      <c r="M543" s="7"/>
      <c r="N543" s="7"/>
      <c r="O543" s="19">
        <f>AVERAGE(D544,H544)</f>
        <v>18.7438555194805</v>
      </c>
      <c r="P543" t="s" s="34">
        <v>17</v>
      </c>
    </row>
    <row r="544" ht="16.6" customHeight="1">
      <c r="A544" t="s" s="35">
        <v>18</v>
      </c>
      <c r="B544" s="36">
        <f>AVERAGE(B532:B543)</f>
        <v>22.1</v>
      </c>
      <c r="C544" s="36">
        <f>AVERAGE(C532:C543)</f>
        <v>21.825</v>
      </c>
      <c r="D544" s="36">
        <f>AVERAGE(D532:D543)</f>
        <v>22.3357665945166</v>
      </c>
      <c r="E544" s="37"/>
      <c r="F544" s="36">
        <f>AVERAGE(F532:F543)</f>
        <v>13.975</v>
      </c>
      <c r="G544" s="36">
        <f>AVERAGE(G532:G543)</f>
        <v>14.325</v>
      </c>
      <c r="H544" s="36">
        <f>AVERAGE(H532:H543)</f>
        <v>15.1519444444444</v>
      </c>
      <c r="I544" s="32"/>
      <c r="J544" s="36">
        <f>AVERAGE(J532:J543)</f>
        <v>95.4828333333344</v>
      </c>
      <c r="K544" s="36">
        <f>AVERAGE(K532:K543)</f>
        <v>98.2624553224553</v>
      </c>
      <c r="L544" s="36">
        <f>AVERAGE(L532:L543)</f>
        <v>81.33331130857439</v>
      </c>
      <c r="M544" s="7"/>
      <c r="N544" s="7"/>
      <c r="O544" s="19">
        <f>O543-O542</f>
        <v>0.7063555194805</v>
      </c>
      <c r="P544" t="s" s="39">
        <v>19</v>
      </c>
    </row>
    <row r="545" ht="16.6" customHeight="1">
      <c r="A545" s="44"/>
      <c r="B545" s="41"/>
      <c r="C545" s="41"/>
      <c r="D545" s="41"/>
      <c r="E545" s="42"/>
      <c r="F545" s="41"/>
      <c r="G545" s="41"/>
      <c r="H545" t="s" s="40">
        <v>21</v>
      </c>
      <c r="I545" s="32"/>
      <c r="J545" s="19"/>
      <c r="K545" s="19"/>
      <c r="L545" s="19"/>
      <c r="M545" s="43"/>
      <c r="N545" s="19"/>
      <c r="O545" s="19"/>
      <c r="P545" s="19"/>
    </row>
    <row r="546" ht="16.6" customHeight="1">
      <c r="A546" s="44"/>
      <c r="B546" s="41"/>
      <c r="C546" s="41"/>
      <c r="D546" s="41"/>
      <c r="E546" s="42"/>
      <c r="F546" s="41"/>
      <c r="G546" s="41"/>
      <c r="H546" s="41"/>
      <c r="I546" s="32"/>
      <c r="J546" s="19"/>
      <c r="K546" s="19"/>
      <c r="L546" s="19"/>
      <c r="M546" s="43"/>
      <c r="N546" s="28"/>
      <c r="O546" s="28"/>
      <c r="P546" s="19"/>
    </row>
    <row r="547" ht="46.65" customHeight="1">
      <c r="A547" t="s" s="20">
        <v>283</v>
      </c>
      <c r="B547" t="s" s="21">
        <v>173</v>
      </c>
      <c r="C547" t="s" s="22">
        <v>284</v>
      </c>
      <c r="D547" t="s" s="22">
        <v>285</v>
      </c>
      <c r="E547" s="23"/>
      <c r="F547" t="s" s="21">
        <v>176</v>
      </c>
      <c r="G547" t="s" s="24">
        <v>284</v>
      </c>
      <c r="H547" t="s" s="24">
        <v>285</v>
      </c>
      <c r="I547" s="32"/>
      <c r="J547" t="s" s="21">
        <v>61</v>
      </c>
      <c r="K547" t="s" s="26">
        <v>286</v>
      </c>
      <c r="L547" t="s" s="26">
        <v>287</v>
      </c>
      <c r="M547" t="s" s="45">
        <v>288</v>
      </c>
      <c r="N547" s="7"/>
      <c r="O547" s="19"/>
      <c r="P547" s="19"/>
    </row>
    <row r="548" ht="16.6" customHeight="1">
      <c r="A548" s="29">
        <v>44197</v>
      </c>
      <c r="B548" s="30">
        <v>31.2</v>
      </c>
      <c r="C548" s="19">
        <v>31</v>
      </c>
      <c r="D548" s="19">
        <v>31.4363636363636</v>
      </c>
      <c r="E548" s="31"/>
      <c r="F548" s="30">
        <v>14.8</v>
      </c>
      <c r="G548" s="19">
        <v>16.1</v>
      </c>
      <c r="H548" s="19">
        <v>16.3545454545455</v>
      </c>
      <c r="I548" s="32"/>
      <c r="J548" s="33">
        <v>55.3720000000007</v>
      </c>
      <c r="K548" s="33">
        <v>57.6782608695652</v>
      </c>
      <c r="L548" s="33">
        <v>54.1454545454545</v>
      </c>
      <c r="M548" s="7"/>
      <c r="N548" s="7"/>
      <c r="O548" s="19"/>
      <c r="P548" s="47"/>
    </row>
    <row r="549" ht="16.6" customHeight="1">
      <c r="A549" s="29">
        <v>44228</v>
      </c>
      <c r="B549" s="30">
        <v>30.9</v>
      </c>
      <c r="C549" s="19">
        <v>29.4</v>
      </c>
      <c r="D549" s="19">
        <v>29.7272727272727</v>
      </c>
      <c r="E549" s="31"/>
      <c r="F549" s="30">
        <v>14.7</v>
      </c>
      <c r="G549" s="19">
        <v>15.7</v>
      </c>
      <c r="H549" s="19">
        <v>15.9545454545455</v>
      </c>
      <c r="I549" s="32"/>
      <c r="J549" s="33">
        <v>53.5940000000007</v>
      </c>
      <c r="K549" s="33">
        <v>43.0304347826087</v>
      </c>
      <c r="L549" s="33">
        <v>72.4636363636364</v>
      </c>
      <c r="M549" s="7"/>
      <c r="N549" s="7"/>
      <c r="O549" s="19"/>
      <c r="P549" s="47"/>
    </row>
    <row r="550" ht="16.6" customHeight="1">
      <c r="A550" s="29">
        <v>44256</v>
      </c>
      <c r="B550" s="30">
        <v>28.2</v>
      </c>
      <c r="C550" s="19">
        <v>26.7</v>
      </c>
      <c r="D550" s="19">
        <v>26.7909090909091</v>
      </c>
      <c r="E550" s="31"/>
      <c r="F550" s="30">
        <v>12.1</v>
      </c>
      <c r="G550" s="19">
        <v>12.8</v>
      </c>
      <c r="H550" s="19">
        <v>13.1772727272727</v>
      </c>
      <c r="I550" s="32"/>
      <c r="J550" s="33">
        <v>50.0380000000006</v>
      </c>
      <c r="K550" s="33">
        <v>53.0130434782609</v>
      </c>
      <c r="L550" s="33">
        <v>73.42727272727269</v>
      </c>
      <c r="M550" s="7"/>
      <c r="N550" s="7"/>
      <c r="O550" s="19"/>
      <c r="P550" s="47"/>
    </row>
    <row r="551" ht="16.6" customHeight="1">
      <c r="A551" s="29">
        <v>44287</v>
      </c>
      <c r="B551" s="30">
        <v>23.8</v>
      </c>
      <c r="C551" s="19">
        <v>22.9</v>
      </c>
      <c r="D551" s="19">
        <v>23.0727272727273</v>
      </c>
      <c r="E551" s="31"/>
      <c r="F551" s="51">
        <v>7.7</v>
      </c>
      <c r="G551" s="19">
        <v>7.9</v>
      </c>
      <c r="H551" s="19">
        <v>8.390909090909091</v>
      </c>
      <c r="I551" s="32"/>
      <c r="J551" s="33">
        <v>44.9580000000005</v>
      </c>
      <c r="K551" s="33">
        <v>39.4304347826087</v>
      </c>
      <c r="L551" s="33">
        <v>39.8952380952381</v>
      </c>
      <c r="M551" s="7"/>
      <c r="N551" s="7"/>
      <c r="O551" s="19"/>
      <c r="P551" s="47"/>
    </row>
    <row r="552" ht="16.6" customHeight="1">
      <c r="A552" s="29">
        <v>44317</v>
      </c>
      <c r="B552" s="30">
        <v>19.1</v>
      </c>
      <c r="C552" s="19">
        <v>18.6</v>
      </c>
      <c r="D552" s="19">
        <v>18.6545454545455</v>
      </c>
      <c r="E552" s="31"/>
      <c r="F552" s="30">
        <v>3.7</v>
      </c>
      <c r="G552" s="19">
        <v>4</v>
      </c>
      <c r="H552" s="19">
        <v>3.69545454545455</v>
      </c>
      <c r="I552" s="32"/>
      <c r="J552" s="33">
        <v>48.2600000000006</v>
      </c>
      <c r="K552" s="33">
        <v>46.0739130434783</v>
      </c>
      <c r="L552" s="33">
        <v>34.1727272727273</v>
      </c>
      <c r="M552" s="7"/>
      <c r="N552" s="7"/>
      <c r="O552" s="19"/>
      <c r="P552" s="19"/>
    </row>
    <row r="553" ht="16.6" customHeight="1">
      <c r="A553" s="29">
        <v>44348</v>
      </c>
      <c r="B553" s="30">
        <v>15.2</v>
      </c>
      <c r="C553" s="19">
        <v>15</v>
      </c>
      <c r="D553" s="19">
        <v>15.1772727272727</v>
      </c>
      <c r="E553" s="31"/>
      <c r="F553" s="30">
        <v>2</v>
      </c>
      <c r="G553" s="19">
        <v>2.4</v>
      </c>
      <c r="H553" s="19">
        <v>2.45</v>
      </c>
      <c r="I553" s="32"/>
      <c r="J553" s="33">
        <v>64.5160000000008</v>
      </c>
      <c r="K553" s="33">
        <v>68.0913043478261</v>
      </c>
      <c r="L553" s="33">
        <v>50.0818181818182</v>
      </c>
      <c r="M553" s="7"/>
      <c r="N553" s="7"/>
      <c r="O553" s="19"/>
      <c r="P553" s="19"/>
    </row>
    <row r="554" ht="16.6" customHeight="1">
      <c r="A554" s="29">
        <v>44378</v>
      </c>
      <c r="B554" s="30">
        <v>14.2</v>
      </c>
      <c r="C554" s="19">
        <v>14.6</v>
      </c>
      <c r="D554" s="19">
        <v>14.6761904761905</v>
      </c>
      <c r="E554" s="31"/>
      <c r="F554" s="30">
        <v>0.9</v>
      </c>
      <c r="G554" s="19">
        <v>1.1</v>
      </c>
      <c r="H554" s="19">
        <v>0.871428571428571</v>
      </c>
      <c r="I554" s="32"/>
      <c r="J554" s="33">
        <v>50.0380000000006</v>
      </c>
      <c r="K554" s="33">
        <v>55.6652173913043</v>
      </c>
      <c r="L554" s="33">
        <v>43.2727272727273</v>
      </c>
      <c r="M554" s="7"/>
      <c r="N554" s="7"/>
      <c r="O554" s="19"/>
      <c r="P554" s="19"/>
    </row>
    <row r="555" ht="16.6" customHeight="1">
      <c r="A555" s="29">
        <v>44409</v>
      </c>
      <c r="B555" s="30">
        <v>16</v>
      </c>
      <c r="C555" s="19">
        <v>16.3</v>
      </c>
      <c r="D555" s="19">
        <v>16.247619047619</v>
      </c>
      <c r="E555" s="31"/>
      <c r="F555" s="30">
        <v>1.3</v>
      </c>
      <c r="G555" s="19">
        <v>1.5</v>
      </c>
      <c r="H555" s="19">
        <v>1.38095238095238</v>
      </c>
      <c r="I555" s="32"/>
      <c r="J555" s="33">
        <v>48.7680000000006</v>
      </c>
      <c r="K555" s="33">
        <v>43.2391304347826</v>
      </c>
      <c r="L555" s="33">
        <v>34.352380952381</v>
      </c>
      <c r="M555" s="7"/>
      <c r="N555" s="7"/>
      <c r="O555" s="19"/>
      <c r="P555" s="19"/>
    </row>
    <row r="556" ht="16.6" customHeight="1">
      <c r="A556" s="29">
        <v>44440</v>
      </c>
      <c r="B556" s="30">
        <v>20.2</v>
      </c>
      <c r="C556" s="19">
        <v>19.7</v>
      </c>
      <c r="D556" s="19">
        <v>20.2190476190476</v>
      </c>
      <c r="E556" s="31"/>
      <c r="F556" s="30">
        <v>3.7</v>
      </c>
      <c r="G556" s="19">
        <v>4.3</v>
      </c>
      <c r="H556" s="19">
        <v>4.18571428571429</v>
      </c>
      <c r="I556" s="32"/>
      <c r="J556" s="33">
        <v>52.8320000000006</v>
      </c>
      <c r="K556" s="33">
        <v>42.5173913043478</v>
      </c>
      <c r="L556" s="33">
        <v>50.6095238095238</v>
      </c>
      <c r="M556" s="7"/>
      <c r="N556" s="7"/>
      <c r="O556" s="19"/>
      <c r="P556" s="19"/>
    </row>
    <row r="557" ht="16.6" customHeight="1">
      <c r="A557" s="29">
        <v>44470</v>
      </c>
      <c r="B557" s="30">
        <v>24</v>
      </c>
      <c r="C557" s="19">
        <v>23.2</v>
      </c>
      <c r="D557" s="19">
        <v>23.6714285714286</v>
      </c>
      <c r="E557" s="31"/>
      <c r="F557" s="30">
        <v>6.6</v>
      </c>
      <c r="G557" s="19">
        <v>7.8</v>
      </c>
      <c r="H557" s="19">
        <v>7.78571428571429</v>
      </c>
      <c r="I557" s="32"/>
      <c r="J557" s="33">
        <v>53.3400000000007</v>
      </c>
      <c r="K557" s="33">
        <v>44.7</v>
      </c>
      <c r="L557" s="33">
        <v>49.647619047619</v>
      </c>
      <c r="M557" s="7"/>
      <c r="N557" s="7"/>
      <c r="O557" s="19"/>
      <c r="P557" s="19"/>
    </row>
    <row r="558" ht="16.6" customHeight="1">
      <c r="A558" s="29">
        <v>44501</v>
      </c>
      <c r="B558" s="30">
        <v>27.9</v>
      </c>
      <c r="C558" s="19">
        <v>26.5</v>
      </c>
      <c r="D558" s="19">
        <v>27.1380952380952</v>
      </c>
      <c r="E558" s="31"/>
      <c r="F558" s="30">
        <v>10.1</v>
      </c>
      <c r="G558" s="19">
        <v>11.3</v>
      </c>
      <c r="H558" s="19">
        <v>11.6809523809524</v>
      </c>
      <c r="I558" s="32"/>
      <c r="J558" s="33">
        <v>54.3560000000007</v>
      </c>
      <c r="K558" s="33">
        <v>61.1217391304348</v>
      </c>
      <c r="L558" s="33">
        <v>74.447619047619</v>
      </c>
      <c r="M558" s="7"/>
      <c r="N558" s="7"/>
      <c r="O558" s="19">
        <f>AVERAGE(B560,F560)</f>
        <v>15.4791666666667</v>
      </c>
      <c r="P558" t="s" s="34">
        <v>16</v>
      </c>
    </row>
    <row r="559" ht="16.6" customHeight="1">
      <c r="A559" s="29">
        <v>44531</v>
      </c>
      <c r="B559" s="30">
        <v>30.1</v>
      </c>
      <c r="C559" s="19">
        <v>28.9</v>
      </c>
      <c r="D559" s="19">
        <v>29.4</v>
      </c>
      <c r="E559" s="31"/>
      <c r="F559" s="30">
        <v>13.1</v>
      </c>
      <c r="G559" s="19">
        <v>13.8</v>
      </c>
      <c r="H559" s="19">
        <v>14.1095238095238</v>
      </c>
      <c r="I559" s="32"/>
      <c r="J559" s="33">
        <v>56.8960000000007</v>
      </c>
      <c r="K559" s="33">
        <v>74.1608695652174</v>
      </c>
      <c r="L559" s="33">
        <v>76.91</v>
      </c>
      <c r="M559" s="7"/>
      <c r="N559" s="7"/>
      <c r="O559" s="19">
        <f>AVERAGE(D560,H560)</f>
        <v>15.6770202020202</v>
      </c>
      <c r="P559" t="s" s="34">
        <v>17</v>
      </c>
    </row>
    <row r="560" ht="16.6" customHeight="1">
      <c r="A560" t="s" s="35">
        <v>18</v>
      </c>
      <c r="B560" s="36">
        <f>AVERAGE(B548:B559)</f>
        <v>23.4</v>
      </c>
      <c r="C560" s="36">
        <f>AVERAGE(C548:C559)</f>
        <v>22.7333333333333</v>
      </c>
      <c r="D560" s="36">
        <f>AVERAGE(D548:D559)</f>
        <v>23.0176226551227</v>
      </c>
      <c r="E560" s="37"/>
      <c r="F560" s="36">
        <f>AVERAGE(F548:F559)</f>
        <v>7.55833333333333</v>
      </c>
      <c r="G560" s="36">
        <f>AVERAGE(G548:G559)</f>
        <v>8.225</v>
      </c>
      <c r="H560" s="36">
        <f>AVERAGE(H548:H559)</f>
        <v>8.336417748917761</v>
      </c>
      <c r="I560" s="38"/>
      <c r="J560" s="36">
        <f>AVERAGE(J548:J559)</f>
        <v>52.747333333334</v>
      </c>
      <c r="K560" s="36">
        <f>AVERAGE(K548:K559)</f>
        <v>52.3934782608696</v>
      </c>
      <c r="L560" s="36">
        <f>AVERAGE(L548:L559)</f>
        <v>54.4521681096681</v>
      </c>
      <c r="M560" s="7"/>
      <c r="N560" s="7"/>
      <c r="O560" s="19">
        <f>O559-O558</f>
        <v>0.1978535353535</v>
      </c>
      <c r="P560" t="s" s="39">
        <v>19</v>
      </c>
    </row>
    <row r="561" ht="16.6" customHeight="1">
      <c r="A561" s="44"/>
      <c r="B561" s="41"/>
      <c r="C561" s="41"/>
      <c r="D561" t="s" s="40">
        <v>55</v>
      </c>
      <c r="E561" s="42"/>
      <c r="F561" s="41"/>
      <c r="G561" s="41"/>
      <c r="H561" t="s" s="40">
        <v>21</v>
      </c>
      <c r="I561" s="32"/>
      <c r="J561" s="19"/>
      <c r="K561" s="19"/>
      <c r="L561" s="19"/>
      <c r="M561" s="43"/>
      <c r="N561" s="19"/>
      <c r="O561" s="19"/>
      <c r="P561" s="19"/>
    </row>
    <row r="562" ht="16.6" customHeight="1">
      <c r="A562" s="44"/>
      <c r="B562" s="41"/>
      <c r="C562" s="41"/>
      <c r="D562" s="41"/>
      <c r="E562" s="42"/>
      <c r="F562" s="41"/>
      <c r="G562" s="41"/>
      <c r="H562" s="41"/>
      <c r="I562" s="32"/>
      <c r="J562" s="19"/>
      <c r="K562" s="19"/>
      <c r="L562" s="19"/>
      <c r="M562" s="43"/>
      <c r="N562" s="19"/>
      <c r="O562" s="19"/>
      <c r="P562" s="19"/>
    </row>
    <row r="563" ht="46.65" customHeight="1">
      <c r="A563" t="s" s="20">
        <v>289</v>
      </c>
      <c r="B563" t="s" s="21">
        <v>275</v>
      </c>
      <c r="C563" t="s" s="22">
        <v>290</v>
      </c>
      <c r="D563" t="s" s="22">
        <v>291</v>
      </c>
      <c r="E563" s="23"/>
      <c r="F563" t="s" s="21">
        <v>278</v>
      </c>
      <c r="G563" t="s" s="24">
        <v>290</v>
      </c>
      <c r="H563" t="s" s="24">
        <v>291</v>
      </c>
      <c r="I563" s="25"/>
      <c r="J563" t="s" s="21">
        <v>292</v>
      </c>
      <c r="K563" t="s" s="26">
        <v>293</v>
      </c>
      <c r="L563" t="s" s="26">
        <v>294</v>
      </c>
      <c r="M563" t="s" s="45">
        <v>295</v>
      </c>
      <c r="N563" s="7"/>
      <c r="O563" s="19"/>
      <c r="P563" s="19"/>
    </row>
    <row r="564" ht="16.6" customHeight="1">
      <c r="A564" s="29">
        <v>44197</v>
      </c>
      <c r="B564" s="30">
        <v>30</v>
      </c>
      <c r="C564" s="19">
        <v>28.2</v>
      </c>
      <c r="D564" s="19">
        <v>29.9363636363636</v>
      </c>
      <c r="E564" s="31"/>
      <c r="F564" s="30">
        <v>13.1</v>
      </c>
      <c r="G564" s="19">
        <v>13.5</v>
      </c>
      <c r="H564" s="19">
        <v>14.1136363636364</v>
      </c>
      <c r="I564" s="32"/>
      <c r="J564" s="33">
        <v>61.9760000000008</v>
      </c>
      <c r="K564" s="33">
        <v>59.4223880597015</v>
      </c>
      <c r="L564" s="33">
        <v>61.0136363636364</v>
      </c>
      <c r="M564" s="7"/>
      <c r="N564" s="7"/>
      <c r="O564" s="19"/>
      <c r="P564" s="19"/>
    </row>
    <row r="565" ht="16.6" customHeight="1">
      <c r="A565" s="29">
        <v>44228</v>
      </c>
      <c r="B565" s="30">
        <v>29.3</v>
      </c>
      <c r="C565" s="19">
        <v>27.3</v>
      </c>
      <c r="D565" s="19">
        <v>28.1090909090909</v>
      </c>
      <c r="E565" s="31"/>
      <c r="F565" s="30">
        <v>12.8</v>
      </c>
      <c r="G565" s="19">
        <v>13.4</v>
      </c>
      <c r="H565" s="19">
        <v>13.6318181818182</v>
      </c>
      <c r="I565" s="32"/>
      <c r="J565" s="33">
        <v>54.6100000000007</v>
      </c>
      <c r="K565" s="33">
        <v>54.0835820895522</v>
      </c>
      <c r="L565" s="33">
        <v>66.5318181818182</v>
      </c>
      <c r="M565" s="7"/>
      <c r="N565" s="7"/>
      <c r="O565" s="19"/>
      <c r="P565" s="19"/>
    </row>
    <row r="566" ht="16.6" customHeight="1">
      <c r="A566" s="29">
        <v>44256</v>
      </c>
      <c r="B566" s="30">
        <v>26.4</v>
      </c>
      <c r="C566" s="19">
        <v>24.6</v>
      </c>
      <c r="D566" s="19">
        <v>25.1727272727273</v>
      </c>
      <c r="E566" s="31"/>
      <c r="F566" s="30">
        <v>10.3</v>
      </c>
      <c r="G566" s="19">
        <v>10.8</v>
      </c>
      <c r="H566" s="19">
        <v>10.85</v>
      </c>
      <c r="I566" s="32"/>
      <c r="J566" s="33">
        <v>52.5780000000006</v>
      </c>
      <c r="K566" s="33">
        <v>52.8208955223881</v>
      </c>
      <c r="L566" s="33">
        <v>69.2954545454545</v>
      </c>
      <c r="M566" s="7"/>
      <c r="N566" s="7"/>
      <c r="O566" s="19"/>
      <c r="P566" s="19"/>
    </row>
    <row r="567" ht="16.6" customHeight="1">
      <c r="A567" s="29">
        <v>44287</v>
      </c>
      <c r="B567" s="30">
        <v>21.9</v>
      </c>
      <c r="C567" s="19">
        <v>20.3</v>
      </c>
      <c r="D567" s="19">
        <v>21.4409090909091</v>
      </c>
      <c r="E567" s="31"/>
      <c r="F567" s="51">
        <v>6.1</v>
      </c>
      <c r="G567" s="19">
        <v>6.7</v>
      </c>
      <c r="H567" s="19">
        <v>6.58181818181818</v>
      </c>
      <c r="I567" s="32"/>
      <c r="J567" s="33">
        <v>40.1320000000005</v>
      </c>
      <c r="K567" s="33">
        <v>40.5268656716418</v>
      </c>
      <c r="L567" s="33">
        <v>35.7954545454545</v>
      </c>
      <c r="M567" s="7"/>
      <c r="N567" s="7"/>
      <c r="O567" s="19"/>
      <c r="P567" s="19"/>
    </row>
    <row r="568" ht="16.6" customHeight="1">
      <c r="A568" s="29">
        <v>44317</v>
      </c>
      <c r="B568" s="30">
        <v>16.9</v>
      </c>
      <c r="C568" s="19">
        <v>15.7</v>
      </c>
      <c r="D568" s="19">
        <v>16.6363636363636</v>
      </c>
      <c r="E568" s="31"/>
      <c r="F568" s="30">
        <v>2.5</v>
      </c>
      <c r="G568" s="19">
        <v>3.3</v>
      </c>
      <c r="H568" s="19">
        <v>2.47272727272727</v>
      </c>
      <c r="I568" s="32"/>
      <c r="J568" s="33">
        <v>43.6880000000005</v>
      </c>
      <c r="K568" s="33">
        <v>43.7059701492537</v>
      </c>
      <c r="L568" s="33">
        <v>32.5181818181818</v>
      </c>
      <c r="M568" s="7"/>
      <c r="N568" s="7"/>
      <c r="O568" s="19"/>
      <c r="P568" s="19"/>
    </row>
    <row r="569" ht="16.6" customHeight="1">
      <c r="A569" s="29">
        <v>44348</v>
      </c>
      <c r="B569" s="30">
        <v>12.9</v>
      </c>
      <c r="C569" s="19">
        <v>12.3</v>
      </c>
      <c r="D569" s="19">
        <v>13.2954545454545</v>
      </c>
      <c r="E569" s="31"/>
      <c r="F569" s="30">
        <v>1.2</v>
      </c>
      <c r="G569" s="19">
        <v>1.6</v>
      </c>
      <c r="H569" s="19">
        <v>1.57727272727273</v>
      </c>
      <c r="I569" s="32"/>
      <c r="J569" s="33">
        <v>49.2760000000006</v>
      </c>
      <c r="K569" s="33">
        <v>50.8940298507463</v>
      </c>
      <c r="L569" s="33">
        <v>45.0090909090909</v>
      </c>
      <c r="M569" s="7"/>
      <c r="N569" s="7"/>
      <c r="O569" s="19"/>
      <c r="P569" s="19"/>
    </row>
    <row r="570" ht="16.6" customHeight="1">
      <c r="A570" s="29">
        <v>44378</v>
      </c>
      <c r="B570" s="30">
        <v>12.2</v>
      </c>
      <c r="C570" s="19">
        <v>11.4</v>
      </c>
      <c r="D570" s="19">
        <v>12.6095238095238</v>
      </c>
      <c r="E570" s="31"/>
      <c r="F570" s="30">
        <v>0.1</v>
      </c>
      <c r="G570" s="19">
        <v>0.5</v>
      </c>
      <c r="H570" s="19">
        <v>0.414285714285714</v>
      </c>
      <c r="I570" s="32"/>
      <c r="J570" s="33">
        <v>44.4500000000005</v>
      </c>
      <c r="K570" s="33">
        <v>45.1029850746269</v>
      </c>
      <c r="L570" s="33">
        <v>44.2409090909091</v>
      </c>
      <c r="M570" s="7"/>
      <c r="N570" s="7"/>
      <c r="O570" s="19"/>
      <c r="P570" s="19"/>
    </row>
    <row r="571" ht="16.6" customHeight="1">
      <c r="A571" s="29">
        <v>44409</v>
      </c>
      <c r="B571" s="30">
        <v>14.4</v>
      </c>
      <c r="C571" s="19">
        <v>13</v>
      </c>
      <c r="D571" s="19">
        <v>14.0238095238095</v>
      </c>
      <c r="E571" s="31"/>
      <c r="F571" s="30">
        <v>0.6</v>
      </c>
      <c r="G571" s="19">
        <v>1.2</v>
      </c>
      <c r="H571" s="19">
        <v>0.747619047619048</v>
      </c>
      <c r="I571" s="32"/>
      <c r="J571" s="33">
        <v>42.9260000000005</v>
      </c>
      <c r="K571" s="33">
        <v>43.0417910447761</v>
      </c>
      <c r="L571" s="33">
        <v>45.6619047619048</v>
      </c>
      <c r="M571" s="7"/>
      <c r="N571" s="7"/>
      <c r="O571" s="19"/>
      <c r="P571" s="19"/>
    </row>
    <row r="572" ht="16.6" customHeight="1">
      <c r="A572" s="29">
        <v>44440</v>
      </c>
      <c r="B572" s="30">
        <v>17.9</v>
      </c>
      <c r="C572" s="19">
        <v>16.5</v>
      </c>
      <c r="D572" s="19">
        <v>17.8714285714286</v>
      </c>
      <c r="E572" s="31"/>
      <c r="F572" s="30">
        <v>3</v>
      </c>
      <c r="G572" s="19">
        <v>3.4</v>
      </c>
      <c r="H572" s="19">
        <v>2.97142857142857</v>
      </c>
      <c r="I572" s="32"/>
      <c r="J572" s="33">
        <v>44.4500000000005</v>
      </c>
      <c r="K572" s="33">
        <v>44.3298507462687</v>
      </c>
      <c r="L572" s="33">
        <v>50.4857142857143</v>
      </c>
      <c r="M572" s="7"/>
      <c r="N572" s="7"/>
      <c r="O572" s="19"/>
      <c r="P572" s="19"/>
    </row>
    <row r="573" ht="16.6" customHeight="1">
      <c r="A573" s="29">
        <v>44470</v>
      </c>
      <c r="B573" s="30">
        <v>22.1</v>
      </c>
      <c r="C573" s="19">
        <v>20.1</v>
      </c>
      <c r="D573" s="19">
        <v>21.4619047619048</v>
      </c>
      <c r="E573" s="31"/>
      <c r="F573" s="30">
        <v>5.8</v>
      </c>
      <c r="G573" s="19">
        <v>6.2</v>
      </c>
      <c r="H573" s="19">
        <v>5.94761904761905</v>
      </c>
      <c r="I573" s="32"/>
      <c r="J573" s="33">
        <v>54.6100000000007</v>
      </c>
      <c r="K573" s="33">
        <v>53.6432835820896</v>
      </c>
      <c r="L573" s="33">
        <v>50.6809523809524</v>
      </c>
      <c r="M573" s="7"/>
      <c r="N573" s="7"/>
      <c r="O573" s="19"/>
      <c r="P573" s="19"/>
    </row>
    <row r="574" ht="16.6" customHeight="1">
      <c r="A574" s="29">
        <v>44501</v>
      </c>
      <c r="B574" s="30">
        <v>25.9</v>
      </c>
      <c r="C574" s="19">
        <v>23.5</v>
      </c>
      <c r="D574" s="19">
        <v>24.9761904761905</v>
      </c>
      <c r="E574" s="31"/>
      <c r="F574" s="30">
        <v>8.800000000000001</v>
      </c>
      <c r="G574" s="19">
        <v>9</v>
      </c>
      <c r="H574" s="19">
        <v>9.59047619047619</v>
      </c>
      <c r="I574" s="32"/>
      <c r="J574" s="33">
        <v>54.3560000000007</v>
      </c>
      <c r="K574" s="33">
        <v>53.9507462686567</v>
      </c>
      <c r="L574" s="33">
        <v>75.23333333333331</v>
      </c>
      <c r="M574" s="7"/>
      <c r="N574" s="7"/>
      <c r="O574" s="19">
        <f>AVERAGE(B576,F576)</f>
        <v>13.925</v>
      </c>
      <c r="P574" t="s" s="34">
        <v>16</v>
      </c>
    </row>
    <row r="575" ht="16.6" customHeight="1">
      <c r="A575" s="29">
        <v>44531</v>
      </c>
      <c r="B575" s="30">
        <v>28.7</v>
      </c>
      <c r="C575" s="19">
        <v>26.5</v>
      </c>
      <c r="D575" s="19">
        <v>27.6809523809524</v>
      </c>
      <c r="E575" s="31"/>
      <c r="F575" s="30">
        <v>11.3</v>
      </c>
      <c r="G575" s="19">
        <v>11.6</v>
      </c>
      <c r="H575" s="19">
        <v>11.7761904761905</v>
      </c>
      <c r="I575" s="32"/>
      <c r="J575" s="33">
        <v>56.8960000000007</v>
      </c>
      <c r="K575" s="33">
        <v>56.6850746268657</v>
      </c>
      <c r="L575" s="33">
        <v>74.89047619047621</v>
      </c>
      <c r="M575" s="7"/>
      <c r="N575" s="7"/>
      <c r="O575" s="19">
        <f>AVERAGE(D576,H576)</f>
        <v>13.9120670995671</v>
      </c>
      <c r="P575" t="s" s="34">
        <v>17</v>
      </c>
    </row>
    <row r="576" ht="16.6" customHeight="1">
      <c r="A576" t="s" s="35">
        <v>18</v>
      </c>
      <c r="B576" s="36">
        <f>AVERAGE(B564:B575)</f>
        <v>21.55</v>
      </c>
      <c r="C576" s="36">
        <f>AVERAGE(C564:C575)</f>
        <v>19.95</v>
      </c>
      <c r="D576" s="36">
        <f>AVERAGE(D564:D575)</f>
        <v>21.1012265512266</v>
      </c>
      <c r="E576" s="37"/>
      <c r="F576" s="36">
        <f>AVERAGE(F564:F575)</f>
        <v>6.3</v>
      </c>
      <c r="G576" s="36">
        <f>AVERAGE(G564:G575)</f>
        <v>6.76666666666667</v>
      </c>
      <c r="H576" s="36">
        <f>AVERAGE(H564:H575)</f>
        <v>6.72290764790765</v>
      </c>
      <c r="I576" s="38"/>
      <c r="J576" s="36">
        <f>AVERAGE(J564:J575)</f>
        <v>49.9956666666673</v>
      </c>
      <c r="K576" s="36">
        <f>AVERAGE(K564:K575)</f>
        <v>49.8506218905473</v>
      </c>
      <c r="L576" s="36">
        <f>AVERAGE(L564:L575)</f>
        <v>54.2797438672439</v>
      </c>
      <c r="M576" s="7"/>
      <c r="N576" s="7"/>
      <c r="O576" s="19">
        <f>O575-O574</f>
        <v>-0.0129329004329</v>
      </c>
      <c r="P576" t="s" s="39">
        <v>19</v>
      </c>
    </row>
    <row r="577" ht="16.6" customHeight="1">
      <c r="A577" t="s" s="40">
        <v>20</v>
      </c>
      <c r="B577" s="41"/>
      <c r="C577" s="41"/>
      <c r="D577" s="41"/>
      <c r="E577" s="42"/>
      <c r="F577" s="41"/>
      <c r="G577" s="41"/>
      <c r="H577" s="41"/>
      <c r="I577" s="32"/>
      <c r="J577" s="19"/>
      <c r="K577" s="19"/>
      <c r="L577" s="19"/>
      <c r="M577" s="43"/>
      <c r="N577" s="19"/>
      <c r="O577" s="19"/>
      <c r="P577" s="19"/>
    </row>
    <row r="578" ht="16.6" customHeight="1">
      <c r="A578" s="44"/>
      <c r="B578" s="41"/>
      <c r="C578" s="41"/>
      <c r="D578" s="41"/>
      <c r="E578" s="42"/>
      <c r="F578" s="41"/>
      <c r="G578" s="41"/>
      <c r="H578" s="41"/>
      <c r="I578" s="32"/>
      <c r="J578" s="19"/>
      <c r="K578" s="19"/>
      <c r="L578" s="19"/>
      <c r="M578" s="43"/>
      <c r="N578" s="28"/>
      <c r="O578" s="28"/>
      <c r="P578" s="19"/>
    </row>
    <row r="579" ht="46.65" customHeight="1">
      <c r="A579" t="s" s="20">
        <v>296</v>
      </c>
      <c r="B579" t="s" s="21">
        <v>244</v>
      </c>
      <c r="C579" t="s" s="22">
        <v>297</v>
      </c>
      <c r="D579" t="s" s="22">
        <v>298</v>
      </c>
      <c r="E579" s="23"/>
      <c r="F579" t="s" s="21">
        <v>247</v>
      </c>
      <c r="G579" t="s" s="24">
        <v>297</v>
      </c>
      <c r="H579" t="s" s="24">
        <v>298</v>
      </c>
      <c r="I579" s="32"/>
      <c r="J579" t="s" s="21">
        <v>77</v>
      </c>
      <c r="K579" t="s" s="26">
        <v>299</v>
      </c>
      <c r="L579" t="s" s="26">
        <v>300</v>
      </c>
      <c r="M579" t="s" s="45">
        <v>301</v>
      </c>
      <c r="N579" s="7"/>
      <c r="O579" s="19"/>
      <c r="P579" s="19"/>
    </row>
    <row r="580" ht="16.6" customHeight="1">
      <c r="A580" s="29">
        <v>44197</v>
      </c>
      <c r="B580" s="30">
        <v>32.8</v>
      </c>
      <c r="C580" s="19">
        <v>33.9</v>
      </c>
      <c r="D580" s="19">
        <v>33.9</v>
      </c>
      <c r="E580" s="31"/>
      <c r="F580" s="30">
        <v>16.1</v>
      </c>
      <c r="G580" s="19">
        <v>17.3</v>
      </c>
      <c r="H580" s="19">
        <v>17.3</v>
      </c>
      <c r="I580" s="32"/>
      <c r="J580" s="33">
        <v>55.1180000000007</v>
      </c>
      <c r="K580" s="33">
        <v>37.32</v>
      </c>
      <c r="L580" s="33">
        <v>40.0588235294118</v>
      </c>
      <c r="M580" s="7"/>
      <c r="N580" s="7"/>
      <c r="O580" s="19"/>
      <c r="P580" s="47"/>
    </row>
    <row r="581" ht="16.6" customHeight="1">
      <c r="A581" s="29">
        <v>44228</v>
      </c>
      <c r="B581" s="30">
        <v>32.8</v>
      </c>
      <c r="C581" s="19">
        <v>31.6</v>
      </c>
      <c r="D581" s="19">
        <v>31.6</v>
      </c>
      <c r="E581" s="31"/>
      <c r="F581" s="30">
        <v>15.6</v>
      </c>
      <c r="G581" s="19">
        <v>16.3</v>
      </c>
      <c r="H581" s="19">
        <v>16.3</v>
      </c>
      <c r="I581" s="32"/>
      <c r="J581" s="33">
        <v>37.5920000000005</v>
      </c>
      <c r="K581" s="33">
        <v>29.01</v>
      </c>
      <c r="L581" s="33">
        <v>54.5294117647059</v>
      </c>
      <c r="M581" s="7"/>
      <c r="N581" s="7"/>
      <c r="O581" s="19"/>
      <c r="P581" s="47"/>
    </row>
    <row r="582" ht="16.6" customHeight="1">
      <c r="A582" s="29">
        <v>44256</v>
      </c>
      <c r="B582" s="30">
        <v>29</v>
      </c>
      <c r="C582" s="19">
        <v>28.4</v>
      </c>
      <c r="D582" s="19">
        <v>28.4</v>
      </c>
      <c r="E582" s="31"/>
      <c r="F582" s="30">
        <v>12.6</v>
      </c>
      <c r="G582" s="19">
        <v>13.6</v>
      </c>
      <c r="H582" s="19">
        <v>13.6</v>
      </c>
      <c r="I582" s="32"/>
      <c r="J582" s="33">
        <v>49.5300000000006</v>
      </c>
      <c r="K582" s="33">
        <v>49.655</v>
      </c>
      <c r="L582" s="33">
        <v>61.5470588235294</v>
      </c>
      <c r="M582" s="7"/>
      <c r="N582" s="7"/>
      <c r="O582" s="19"/>
      <c r="P582" s="47"/>
    </row>
    <row r="583" ht="16.6" customHeight="1">
      <c r="A583" s="29">
        <v>44287</v>
      </c>
      <c r="B583" s="30">
        <v>24.1</v>
      </c>
      <c r="C583" s="19">
        <v>24</v>
      </c>
      <c r="D583" s="19">
        <v>24</v>
      </c>
      <c r="E583" s="31"/>
      <c r="F583" s="51">
        <v>8.300000000000001</v>
      </c>
      <c r="G583" s="19">
        <v>8.699999999999999</v>
      </c>
      <c r="H583" s="19">
        <v>8.699999999999999</v>
      </c>
      <c r="I583" s="32"/>
      <c r="J583" s="33">
        <v>44.1960000000005</v>
      </c>
      <c r="K583" s="33">
        <v>43.38</v>
      </c>
      <c r="L583" s="33">
        <v>32.3882352941176</v>
      </c>
      <c r="M583" s="7"/>
      <c r="N583" s="7"/>
      <c r="O583" s="19"/>
      <c r="P583" s="47"/>
    </row>
    <row r="584" ht="16.6" customHeight="1">
      <c r="A584" s="29">
        <v>44317</v>
      </c>
      <c r="B584" s="30">
        <v>18.5</v>
      </c>
      <c r="C584" s="19">
        <v>18.8</v>
      </c>
      <c r="D584" s="19">
        <v>18.8</v>
      </c>
      <c r="E584" s="31"/>
      <c r="F584" s="30">
        <v>5.2</v>
      </c>
      <c r="G584" s="19">
        <v>4.6</v>
      </c>
      <c r="H584" s="19">
        <v>4.6</v>
      </c>
      <c r="I584" s="32"/>
      <c r="J584" s="33">
        <v>40.8940000000005</v>
      </c>
      <c r="K584" s="33">
        <v>43.33</v>
      </c>
      <c r="L584" s="33">
        <v>31.3529411764706</v>
      </c>
      <c r="M584" s="7"/>
      <c r="N584" s="7"/>
      <c r="O584" s="19"/>
      <c r="P584" s="47"/>
    </row>
    <row r="585" ht="16.6" customHeight="1">
      <c r="A585" s="29">
        <v>44348</v>
      </c>
      <c r="B585" s="30">
        <v>14.6</v>
      </c>
      <c r="C585" s="19">
        <v>15</v>
      </c>
      <c r="D585" s="19">
        <v>15</v>
      </c>
      <c r="E585" s="31"/>
      <c r="F585" s="30">
        <v>3.1</v>
      </c>
      <c r="G585" s="19">
        <v>3.6</v>
      </c>
      <c r="H585" s="19">
        <v>3.6</v>
      </c>
      <c r="I585" s="32"/>
      <c r="J585" s="33">
        <v>63.7540000000008</v>
      </c>
      <c r="K585" s="33">
        <v>70.92</v>
      </c>
      <c r="L585" s="33">
        <v>54.4941176470588</v>
      </c>
      <c r="M585" s="7"/>
      <c r="N585" s="7"/>
      <c r="O585" s="19"/>
      <c r="P585" s="19"/>
    </row>
    <row r="586" ht="16.6" customHeight="1">
      <c r="A586" s="29">
        <v>44378</v>
      </c>
      <c r="B586" s="30">
        <v>13.7</v>
      </c>
      <c r="C586" s="19">
        <v>14.3</v>
      </c>
      <c r="D586" s="19">
        <v>14.3</v>
      </c>
      <c r="E586" s="31"/>
      <c r="F586" s="30">
        <v>2.6</v>
      </c>
      <c r="G586" s="19">
        <v>2.3</v>
      </c>
      <c r="H586" s="19">
        <v>2.3</v>
      </c>
      <c r="I586" s="32"/>
      <c r="J586" s="33">
        <v>48.5140000000006</v>
      </c>
      <c r="K586" s="33">
        <v>54.66</v>
      </c>
      <c r="L586" s="33">
        <v>46.2588235294118</v>
      </c>
      <c r="M586" s="7"/>
      <c r="N586" s="7"/>
      <c r="O586" s="19"/>
      <c r="P586" s="19"/>
    </row>
    <row r="587" ht="16.6" customHeight="1">
      <c r="A587" s="29">
        <v>44409</v>
      </c>
      <c r="B587" s="30">
        <v>15.4</v>
      </c>
      <c r="C587" s="19">
        <v>15.9</v>
      </c>
      <c r="D587" s="19">
        <v>15.9</v>
      </c>
      <c r="E587" s="31"/>
      <c r="F587" s="30">
        <v>2.6</v>
      </c>
      <c r="G587" s="19">
        <v>2.3</v>
      </c>
      <c r="H587" s="19">
        <v>2.3</v>
      </c>
      <c r="I587" s="32"/>
      <c r="J587" s="33">
        <v>49.7840000000006</v>
      </c>
      <c r="K587" s="33">
        <v>53.945</v>
      </c>
      <c r="L587" s="33">
        <v>35.475</v>
      </c>
      <c r="M587" s="7"/>
      <c r="N587" s="7"/>
      <c r="O587" s="19"/>
      <c r="P587" s="19"/>
    </row>
    <row r="588" ht="16.6" customHeight="1">
      <c r="A588" s="29">
        <v>44440</v>
      </c>
      <c r="B588" s="30">
        <v>19.4</v>
      </c>
      <c r="C588" s="19">
        <v>19.9</v>
      </c>
      <c r="D588" s="19">
        <v>19.9</v>
      </c>
      <c r="E588" s="31"/>
      <c r="F588" s="30">
        <v>4.7</v>
      </c>
      <c r="G588" s="19">
        <v>4</v>
      </c>
      <c r="H588" s="19">
        <v>4</v>
      </c>
      <c r="I588" s="32"/>
      <c r="J588" s="33">
        <v>50.8000000000006</v>
      </c>
      <c r="K588" s="33">
        <v>49.59</v>
      </c>
      <c r="L588" s="33">
        <v>41.1882352941176</v>
      </c>
      <c r="M588" s="7"/>
      <c r="N588" s="7"/>
      <c r="O588" s="19"/>
      <c r="P588" s="19"/>
    </row>
    <row r="589" ht="16.6" customHeight="1">
      <c r="A589" s="29">
        <v>44470</v>
      </c>
      <c r="B589" s="30">
        <v>23.9</v>
      </c>
      <c r="C589" s="19">
        <v>24.5</v>
      </c>
      <c r="D589" s="19">
        <v>24.5</v>
      </c>
      <c r="E589" s="31"/>
      <c r="F589" s="30">
        <v>7.8</v>
      </c>
      <c r="G589" s="19">
        <v>7.2</v>
      </c>
      <c r="H589" s="19">
        <v>7.2</v>
      </c>
      <c r="I589" s="32"/>
      <c r="J589" s="33">
        <v>51.5620000000006</v>
      </c>
      <c r="K589" s="33">
        <v>52.6</v>
      </c>
      <c r="L589" s="33">
        <v>40.2588235294118</v>
      </c>
      <c r="M589" s="7"/>
      <c r="N589" s="7"/>
      <c r="O589" s="19"/>
      <c r="P589" s="19"/>
    </row>
    <row r="590" ht="16.6" customHeight="1">
      <c r="A590" s="29">
        <v>44501</v>
      </c>
      <c r="B590" s="30">
        <v>28.5</v>
      </c>
      <c r="C590" s="19">
        <v>28.1</v>
      </c>
      <c r="D590" s="19">
        <v>28.1</v>
      </c>
      <c r="E590" s="31"/>
      <c r="F590" s="30">
        <v>11.2</v>
      </c>
      <c r="G590" s="19">
        <v>11.6</v>
      </c>
      <c r="H590" s="19">
        <v>11.6</v>
      </c>
      <c r="I590" s="32"/>
      <c r="J590" s="33">
        <v>41.9100000000005</v>
      </c>
      <c r="K590" s="33">
        <v>48.295</v>
      </c>
      <c r="L590" s="33">
        <v>60.9333333333333</v>
      </c>
      <c r="M590" s="7"/>
      <c r="N590" s="7"/>
      <c r="O590" s="19">
        <f>AVERAGE(B592,F592)</f>
        <v>16.1625</v>
      </c>
      <c r="P590" t="s" s="34">
        <v>16</v>
      </c>
    </row>
    <row r="591" ht="16.6" customHeight="1">
      <c r="A591" s="29">
        <v>44531</v>
      </c>
      <c r="B591" s="30">
        <v>31.1</v>
      </c>
      <c r="C591" s="19">
        <v>31.1</v>
      </c>
      <c r="D591" s="19">
        <v>31.1</v>
      </c>
      <c r="E591" s="31"/>
      <c r="F591" s="30">
        <v>14.3</v>
      </c>
      <c r="G591" s="19">
        <v>14.5</v>
      </c>
      <c r="H591" s="19">
        <v>14.5</v>
      </c>
      <c r="I591" s="32"/>
      <c r="J591" s="33">
        <v>59.4360000000007</v>
      </c>
      <c r="K591" s="33">
        <v>63.64</v>
      </c>
      <c r="L591" s="33">
        <v>62.7529411764706</v>
      </c>
      <c r="M591" s="7"/>
      <c r="N591" s="7"/>
      <c r="O591" s="19">
        <f>AVERAGE(D592,H592)</f>
        <v>16.3125</v>
      </c>
      <c r="P591" t="s" s="34">
        <v>17</v>
      </c>
    </row>
    <row r="592" ht="16.6" customHeight="1">
      <c r="A592" t="s" s="35">
        <v>18</v>
      </c>
      <c r="B592" s="36">
        <f>AVERAGE(B580:B591)</f>
        <v>23.65</v>
      </c>
      <c r="C592" s="36">
        <f>AVERAGE(C580:C591)</f>
        <v>23.7916666666667</v>
      </c>
      <c r="D592" s="36">
        <f>AVERAGE(D580:D591)</f>
        <v>23.7916666666667</v>
      </c>
      <c r="E592" s="37"/>
      <c r="F592" s="36">
        <f>AVERAGE(F580:F591)</f>
        <v>8.675000000000001</v>
      </c>
      <c r="G592" s="36">
        <f>AVERAGE(G580:G591)</f>
        <v>8.83333333333333</v>
      </c>
      <c r="H592" s="36">
        <f>AVERAGE(H580:H591)</f>
        <v>8.83333333333333</v>
      </c>
      <c r="I592" s="38"/>
      <c r="J592" s="36">
        <f>AVERAGE(J580:J591)</f>
        <v>49.4241666666673</v>
      </c>
      <c r="K592" s="36">
        <f>AVERAGE(K580:K591)</f>
        <v>49.6954166666667</v>
      </c>
      <c r="L592" s="36">
        <f>AVERAGE(L580:L591)</f>
        <v>46.7698120915033</v>
      </c>
      <c r="M592" s="7"/>
      <c r="N592" s="7"/>
      <c r="O592" s="19">
        <f>O591-O590</f>
        <v>0.15</v>
      </c>
      <c r="P592" t="s" s="39">
        <v>19</v>
      </c>
    </row>
    <row r="593" ht="16.6" customHeight="1">
      <c r="A593" s="55"/>
      <c r="B593" s="49"/>
      <c r="C593" s="49"/>
      <c r="D593" t="s" s="40">
        <v>55</v>
      </c>
      <c r="E593" s="37"/>
      <c r="F593" s="49"/>
      <c r="G593" s="49"/>
      <c r="H593" t="s" s="40">
        <v>21</v>
      </c>
      <c r="I593" s="32"/>
      <c r="J593" s="19"/>
      <c r="K593" s="19"/>
      <c r="L593" s="19"/>
      <c r="M593" s="43"/>
      <c r="N593" s="19"/>
      <c r="O593" s="19"/>
      <c r="P593" s="19"/>
    </row>
    <row r="594" ht="16.6" customHeight="1">
      <c r="A594" s="55"/>
      <c r="B594" s="49"/>
      <c r="C594" s="49"/>
      <c r="D594" s="49"/>
      <c r="E594" s="37"/>
      <c r="F594" s="49"/>
      <c r="G594" s="49"/>
      <c r="H594" s="49"/>
      <c r="I594" s="32"/>
      <c r="J594" s="19"/>
      <c r="K594" s="19"/>
      <c r="L594" s="19"/>
      <c r="M594" s="43"/>
      <c r="N594" s="19"/>
      <c r="O594" s="19"/>
      <c r="P594" s="28"/>
    </row>
    <row r="595" ht="46.65" customHeight="1">
      <c r="A595" t="s" s="20">
        <v>302</v>
      </c>
      <c r="B595" t="s" s="21">
        <v>150</v>
      </c>
      <c r="C595" t="s" s="22">
        <v>303</v>
      </c>
      <c r="D595" t="s" s="22">
        <v>304</v>
      </c>
      <c r="E595" s="23"/>
      <c r="F595" t="s" s="21">
        <v>153</v>
      </c>
      <c r="G595" t="s" s="24">
        <v>303</v>
      </c>
      <c r="H595" t="s" s="24">
        <v>304</v>
      </c>
      <c r="I595" s="32"/>
      <c r="J595" t="s" s="21">
        <v>305</v>
      </c>
      <c r="K595" t="s" s="26">
        <v>306</v>
      </c>
      <c r="L595" t="s" s="26">
        <v>307</v>
      </c>
      <c r="M595" t="s" s="45">
        <v>308</v>
      </c>
      <c r="N595" s="7"/>
      <c r="O595" s="19"/>
      <c r="P595" s="19"/>
    </row>
    <row r="596" ht="16.6" customHeight="1">
      <c r="A596" s="29">
        <v>44197</v>
      </c>
      <c r="B596" s="30">
        <v>22.9</v>
      </c>
      <c r="C596" s="19">
        <v>23.4</v>
      </c>
      <c r="D596" s="19">
        <v>24.5285714285714</v>
      </c>
      <c r="E596" s="31"/>
      <c r="F596" s="30">
        <v>12.3</v>
      </c>
      <c r="G596" s="19">
        <v>12.9</v>
      </c>
      <c r="H596" s="19">
        <v>13.7</v>
      </c>
      <c r="I596" s="32"/>
      <c r="J596" s="33">
        <v>154.432000000002</v>
      </c>
      <c r="K596" s="33">
        <v>149.28</v>
      </c>
      <c r="L596" s="33">
        <v>148.047619047619</v>
      </c>
      <c r="M596" s="7"/>
      <c r="N596" s="7"/>
      <c r="O596" s="19"/>
      <c r="P596" s="19"/>
    </row>
    <row r="597" ht="16.6" customHeight="1">
      <c r="A597" s="29">
        <v>44228</v>
      </c>
      <c r="B597" s="30">
        <v>22.3</v>
      </c>
      <c r="C597" s="19">
        <v>22.5</v>
      </c>
      <c r="D597" s="19">
        <v>23.0714285714286</v>
      </c>
      <c r="E597" s="31"/>
      <c r="F597" s="30">
        <v>12.8</v>
      </c>
      <c r="G597" s="19">
        <v>12.9</v>
      </c>
      <c r="H597" s="19">
        <v>13.4666666666667</v>
      </c>
      <c r="I597" s="32"/>
      <c r="J597" s="33">
        <v>162.052000000002</v>
      </c>
      <c r="K597" s="33">
        <v>165.964</v>
      </c>
      <c r="L597" s="33">
        <v>222.404761904762</v>
      </c>
      <c r="M597" s="7"/>
      <c r="N597" s="7"/>
      <c r="O597" s="19"/>
      <c r="P597" s="19"/>
    </row>
    <row r="598" ht="16.6" customHeight="1">
      <c r="A598" s="29">
        <v>44256</v>
      </c>
      <c r="B598" s="30">
        <v>19.9</v>
      </c>
      <c r="C598" s="19">
        <v>20.4</v>
      </c>
      <c r="D598" s="19">
        <v>20.8285714285714</v>
      </c>
      <c r="E598" s="31"/>
      <c r="F598" s="30">
        <v>11</v>
      </c>
      <c r="G598" s="19">
        <v>11.5</v>
      </c>
      <c r="H598" s="19">
        <v>11.8666666666667</v>
      </c>
      <c r="I598" s="32"/>
      <c r="J598" s="33">
        <v>162.814000000002</v>
      </c>
      <c r="K598" s="33">
        <v>130.144</v>
      </c>
      <c r="L598" s="33">
        <v>213.2</v>
      </c>
      <c r="M598" s="7"/>
      <c r="N598" s="7"/>
      <c r="O598" s="19"/>
      <c r="P598" s="19"/>
    </row>
    <row r="599" ht="16.6" customHeight="1">
      <c r="A599" s="29">
        <v>44287</v>
      </c>
      <c r="B599" s="30">
        <v>16.1</v>
      </c>
      <c r="C599" s="19">
        <v>16.8</v>
      </c>
      <c r="D599" s="19">
        <v>17.947619047619</v>
      </c>
      <c r="E599" s="31"/>
      <c r="F599" s="51">
        <v>8.4</v>
      </c>
      <c r="G599" s="19">
        <v>8.800000000000001</v>
      </c>
      <c r="H599" s="19">
        <v>9.233333333333331</v>
      </c>
      <c r="I599" s="32"/>
      <c r="J599" s="33">
        <v>125.476000000002</v>
      </c>
      <c r="K599" s="33">
        <v>149.756</v>
      </c>
      <c r="L599" s="33">
        <v>97.2952380952381</v>
      </c>
      <c r="M599" s="7"/>
      <c r="N599" s="7"/>
      <c r="O599" s="19"/>
      <c r="P599" s="19"/>
    </row>
    <row r="600" ht="16.6" customHeight="1">
      <c r="A600" s="29">
        <v>44317</v>
      </c>
      <c r="B600" s="30">
        <v>12.2</v>
      </c>
      <c r="C600" s="19">
        <v>13.2</v>
      </c>
      <c r="D600" s="19">
        <v>14.2904761904762</v>
      </c>
      <c r="E600" s="31"/>
      <c r="F600" s="30">
        <v>5.7</v>
      </c>
      <c r="G600" s="19">
        <v>6.1</v>
      </c>
      <c r="H600" s="19">
        <v>6.16190476190476</v>
      </c>
      <c r="I600" s="32"/>
      <c r="J600" s="33">
        <v>101.600000000001</v>
      </c>
      <c r="K600" s="33">
        <v>119.22</v>
      </c>
      <c r="L600" s="33">
        <v>66.94</v>
      </c>
      <c r="M600" s="7"/>
      <c r="N600" s="7"/>
      <c r="O600" s="19"/>
      <c r="P600" s="19"/>
    </row>
    <row r="601" ht="16.6" customHeight="1">
      <c r="A601" s="29">
        <v>44348</v>
      </c>
      <c r="B601" s="30">
        <v>9.4</v>
      </c>
      <c r="C601" s="19">
        <v>10.1</v>
      </c>
      <c r="D601" s="19">
        <v>11.0714285714286</v>
      </c>
      <c r="E601" s="31"/>
      <c r="F601" s="30">
        <v>3.5</v>
      </c>
      <c r="G601" s="19">
        <v>3.7</v>
      </c>
      <c r="H601" s="19">
        <v>4.1047619047619</v>
      </c>
      <c r="I601" s="32"/>
      <c r="J601" s="33">
        <v>118.618000000001</v>
      </c>
      <c r="K601" s="33">
        <v>107.144</v>
      </c>
      <c r="L601" s="33">
        <v>109.809523809524</v>
      </c>
      <c r="M601" s="7"/>
      <c r="N601" s="7"/>
      <c r="O601" s="19"/>
      <c r="P601" s="19"/>
    </row>
    <row r="602" ht="16.6" customHeight="1">
      <c r="A602" s="29">
        <v>44378</v>
      </c>
      <c r="B602" s="30">
        <v>8.800000000000001</v>
      </c>
      <c r="C602" s="19">
        <v>9.6</v>
      </c>
      <c r="D602" s="19">
        <v>10.852380952381</v>
      </c>
      <c r="E602" s="31"/>
      <c r="F602" s="30">
        <v>2.3</v>
      </c>
      <c r="G602" s="19">
        <v>2.6</v>
      </c>
      <c r="H602" s="19">
        <v>3.02857142857143</v>
      </c>
      <c r="I602" s="32"/>
      <c r="J602" s="33">
        <v>113.792000000001</v>
      </c>
      <c r="K602" s="33">
        <v>111.624</v>
      </c>
      <c r="L602" s="33">
        <v>49.0181818181818</v>
      </c>
      <c r="M602" s="7"/>
      <c r="N602" s="7"/>
      <c r="O602" s="19"/>
      <c r="P602" s="19"/>
    </row>
    <row r="603" ht="16.6" customHeight="1">
      <c r="A603" s="29">
        <v>44409</v>
      </c>
      <c r="B603" s="30">
        <v>10.7</v>
      </c>
      <c r="C603" s="19">
        <v>11.3</v>
      </c>
      <c r="D603" s="19">
        <v>12.3428571428571</v>
      </c>
      <c r="E603" s="31"/>
      <c r="F603" s="30">
        <v>3.1</v>
      </c>
      <c r="G603" s="19">
        <v>3.3</v>
      </c>
      <c r="H603" s="19">
        <v>3.52380952380952</v>
      </c>
      <c r="I603" s="32"/>
      <c r="J603" s="33">
        <v>82.296000000001</v>
      </c>
      <c r="K603" s="33">
        <v>55.792</v>
      </c>
      <c r="L603" s="33">
        <v>58.2380952380952</v>
      </c>
      <c r="M603" s="7"/>
      <c r="N603" s="7"/>
      <c r="O603" s="19"/>
      <c r="P603" s="19"/>
    </row>
    <row r="604" ht="16.6" customHeight="1">
      <c r="A604" s="29">
        <v>44440</v>
      </c>
      <c r="B604" s="30">
        <v>14.4</v>
      </c>
      <c r="C604" s="19">
        <v>14.7</v>
      </c>
      <c r="D604" s="19">
        <v>16.152380952381</v>
      </c>
      <c r="E604" s="31"/>
      <c r="F604" s="30">
        <v>5.3</v>
      </c>
      <c r="G604" s="19">
        <v>5.4</v>
      </c>
      <c r="H604" s="19">
        <v>6.13333333333333</v>
      </c>
      <c r="I604" s="32"/>
      <c r="J604" s="33">
        <v>71.6280000000009</v>
      </c>
      <c r="K604" s="33">
        <v>64.256</v>
      </c>
      <c r="L604" s="33">
        <v>55.5190476190476</v>
      </c>
      <c r="M604" s="7"/>
      <c r="N604" s="7"/>
      <c r="O604" s="19"/>
      <c r="P604" s="19"/>
    </row>
    <row r="605" ht="16.6" customHeight="1">
      <c r="A605" s="29">
        <v>44470</v>
      </c>
      <c r="B605" s="30">
        <v>17.7</v>
      </c>
      <c r="C605" s="19">
        <v>17.8</v>
      </c>
      <c r="D605" s="19">
        <v>18.8095238095238</v>
      </c>
      <c r="E605" s="31"/>
      <c r="F605" s="30">
        <v>7.6</v>
      </c>
      <c r="G605" s="19">
        <v>7.8</v>
      </c>
      <c r="H605" s="19">
        <v>8.233333333333331</v>
      </c>
      <c r="I605" s="32"/>
      <c r="J605" s="33">
        <v>80.772000000001</v>
      </c>
      <c r="K605" s="33">
        <v>77.28</v>
      </c>
      <c r="L605" s="33">
        <v>97.10952380952379</v>
      </c>
      <c r="M605" s="7"/>
      <c r="N605" s="7"/>
      <c r="O605" s="19"/>
      <c r="P605" s="19"/>
    </row>
    <row r="606" ht="16.6" customHeight="1">
      <c r="A606" s="29">
        <v>44501</v>
      </c>
      <c r="B606" s="30">
        <v>20.8</v>
      </c>
      <c r="C606" s="19">
        <v>20.4</v>
      </c>
      <c r="D606" s="19">
        <v>21.2428571428571</v>
      </c>
      <c r="E606" s="31"/>
      <c r="F606" s="30">
        <v>9.800000000000001</v>
      </c>
      <c r="G606" s="19">
        <v>9.9</v>
      </c>
      <c r="H606" s="19">
        <v>10.6047619047619</v>
      </c>
      <c r="I606" s="32"/>
      <c r="J606" s="33">
        <v>94.2340000000011</v>
      </c>
      <c r="K606" s="33">
        <v>90.744</v>
      </c>
      <c r="L606" s="33">
        <v>145.066666666667</v>
      </c>
      <c r="M606" s="7"/>
      <c r="N606" s="7"/>
      <c r="O606" s="19">
        <f>AVERAGE(B608,F608)</f>
        <v>12.1333333333333</v>
      </c>
      <c r="P606" t="s" s="34">
        <v>16</v>
      </c>
    </row>
    <row r="607" ht="16.6" customHeight="1">
      <c r="A607" s="29">
        <v>44531</v>
      </c>
      <c r="B607" s="30">
        <v>22.6</v>
      </c>
      <c r="C607" s="19">
        <v>22.5</v>
      </c>
      <c r="D607" s="19">
        <v>23.0666666666667</v>
      </c>
      <c r="E607" s="31"/>
      <c r="F607" s="30">
        <v>11.6</v>
      </c>
      <c r="G607" s="19">
        <v>11.8</v>
      </c>
      <c r="H607" s="19">
        <v>12.2428571428571</v>
      </c>
      <c r="I607" s="32"/>
      <c r="J607" s="33">
        <v>132.588000000002</v>
      </c>
      <c r="K607" s="33">
        <v>139.888</v>
      </c>
      <c r="L607" s="33">
        <v>100.761904761905</v>
      </c>
      <c r="M607" s="7"/>
      <c r="N607" s="7"/>
      <c r="O607" s="19">
        <f>AVERAGE(D608,H608)</f>
        <v>13.1876984126984</v>
      </c>
      <c r="P607" t="s" s="34">
        <v>17</v>
      </c>
    </row>
    <row r="608" ht="16.6" customHeight="1">
      <c r="A608" t="s" s="35">
        <v>18</v>
      </c>
      <c r="B608" s="36">
        <f>AVERAGE(B596:B607)</f>
        <v>16.4833333333333</v>
      </c>
      <c r="C608" s="36">
        <f>AVERAGE(C596:C607)</f>
        <v>16.8916666666667</v>
      </c>
      <c r="D608" s="36">
        <f>AVERAGE(D596:D607)</f>
        <v>17.8503968253968</v>
      </c>
      <c r="E608" s="37"/>
      <c r="F608" s="36">
        <f>AVERAGE(F596:F607)</f>
        <v>7.78333333333333</v>
      </c>
      <c r="G608" s="36">
        <f>AVERAGE(G596:G607)</f>
        <v>8.05833333333333</v>
      </c>
      <c r="H608" s="36">
        <f>AVERAGE(H596:H607)</f>
        <v>8.525</v>
      </c>
      <c r="I608" s="38"/>
      <c r="J608" s="36">
        <f>AVERAGE(J596:J607)</f>
        <v>116.691833333335</v>
      </c>
      <c r="K608" s="36">
        <f>AVERAGE(K596:K607)</f>
        <v>113.424333333333</v>
      </c>
      <c r="L608" s="36">
        <f>AVERAGE(L596:L607)</f>
        <v>113.617546897547</v>
      </c>
      <c r="M608" s="7"/>
      <c r="N608" s="7"/>
      <c r="O608" s="19">
        <f>O607-O606</f>
        <v>1.0543650793651</v>
      </c>
      <c r="P608" t="s" s="39">
        <v>19</v>
      </c>
    </row>
    <row r="609" ht="16.6" customHeight="1">
      <c r="A609" s="55"/>
      <c r="B609" s="49"/>
      <c r="C609" s="49"/>
      <c r="D609" s="49"/>
      <c r="E609" s="37"/>
      <c r="F609" s="49"/>
      <c r="G609" s="49"/>
      <c r="H609" s="49"/>
      <c r="I609" s="32"/>
      <c r="J609" s="19"/>
      <c r="K609" s="19"/>
      <c r="L609" s="19"/>
      <c r="M609" s="43"/>
      <c r="N609" s="19"/>
      <c r="O609" s="19"/>
      <c r="P609" s="19"/>
    </row>
    <row r="610" ht="16.6" customHeight="1">
      <c r="A610" s="55"/>
      <c r="B610" s="49"/>
      <c r="C610" s="49"/>
      <c r="D610" s="49"/>
      <c r="E610" s="37"/>
      <c r="F610" s="49"/>
      <c r="G610" s="49"/>
      <c r="H610" s="49"/>
      <c r="I610" s="32"/>
      <c r="J610" s="19"/>
      <c r="K610" s="19"/>
      <c r="L610" s="19"/>
      <c r="M610" s="43"/>
      <c r="N610" s="19"/>
      <c r="O610" s="19"/>
      <c r="P610" s="28"/>
    </row>
    <row r="611" ht="46.65" customHeight="1">
      <c r="A611" t="s" s="20">
        <v>309</v>
      </c>
      <c r="B611" t="s" s="21">
        <v>116</v>
      </c>
      <c r="C611" t="s" s="22">
        <v>310</v>
      </c>
      <c r="D611" t="s" s="22">
        <v>311</v>
      </c>
      <c r="E611" s="23"/>
      <c r="F611" t="s" s="21">
        <v>119</v>
      </c>
      <c r="G611" t="s" s="24">
        <v>310</v>
      </c>
      <c r="H611" t="s" s="24">
        <v>311</v>
      </c>
      <c r="I611" s="32"/>
      <c r="J611" t="s" s="21">
        <v>270</v>
      </c>
      <c r="K611" t="s" s="26">
        <v>312</v>
      </c>
      <c r="L611" t="s" s="26">
        <v>313</v>
      </c>
      <c r="M611" t="s" s="45">
        <v>314</v>
      </c>
      <c r="N611" s="7"/>
      <c r="O611" s="19"/>
      <c r="P611" s="19"/>
    </row>
    <row r="612" ht="16.6" customHeight="1">
      <c r="A612" s="29">
        <v>44197</v>
      </c>
      <c r="B612" s="30">
        <v>27.1</v>
      </c>
      <c r="C612" s="19">
        <v>26.8</v>
      </c>
      <c r="D612" s="19">
        <v>27.5818181818182</v>
      </c>
      <c r="E612" s="31"/>
      <c r="F612" s="30">
        <v>11.9</v>
      </c>
      <c r="G612" s="19">
        <v>13.5</v>
      </c>
      <c r="H612" s="19">
        <v>13.8954545454545</v>
      </c>
      <c r="I612" s="32"/>
      <c r="J612" s="33">
        <v>66.0400000000008</v>
      </c>
      <c r="K612" s="33">
        <v>55.7611111111111</v>
      </c>
      <c r="L612" s="33">
        <v>70.74545454545451</v>
      </c>
      <c r="M612" s="7"/>
      <c r="N612" s="7"/>
      <c r="O612" s="19"/>
      <c r="P612" s="19"/>
    </row>
    <row r="613" ht="16.6" customHeight="1">
      <c r="A613" s="29">
        <v>44228</v>
      </c>
      <c r="B613" s="30">
        <v>26.5</v>
      </c>
      <c r="C613" s="19">
        <v>25.9</v>
      </c>
      <c r="D613" s="19">
        <v>26.0681818181818</v>
      </c>
      <c r="E613" s="31"/>
      <c r="F613" s="30">
        <v>12.3</v>
      </c>
      <c r="G613" s="19">
        <v>13.1</v>
      </c>
      <c r="H613" s="19">
        <v>13.3363636363636</v>
      </c>
      <c r="I613" s="32"/>
      <c r="J613" s="33">
        <v>60.4520000000007</v>
      </c>
      <c r="K613" s="33">
        <v>41.2222222222222</v>
      </c>
      <c r="L613" s="33">
        <v>79.8727272727273</v>
      </c>
      <c r="M613" s="7"/>
      <c r="N613" s="7"/>
      <c r="O613" s="19"/>
      <c r="P613" s="19"/>
    </row>
    <row r="614" ht="16.6" customHeight="1">
      <c r="A614" s="29">
        <v>44256</v>
      </c>
      <c r="B614" s="30">
        <v>23.4</v>
      </c>
      <c r="C614" s="19">
        <v>22.8</v>
      </c>
      <c r="D614" s="19">
        <v>22.9</v>
      </c>
      <c r="E614" s="31"/>
      <c r="F614" s="30">
        <v>9.5</v>
      </c>
      <c r="G614" s="19">
        <v>10.8</v>
      </c>
      <c r="H614" s="19">
        <v>11.0272727272727</v>
      </c>
      <c r="I614" s="32"/>
      <c r="J614" s="33">
        <v>65.0240000000008</v>
      </c>
      <c r="K614" s="33">
        <v>60.0944444444444</v>
      </c>
      <c r="L614" s="33">
        <v>83.5318181818182</v>
      </c>
      <c r="M614" s="7"/>
      <c r="N614" s="7"/>
      <c r="O614" s="19"/>
      <c r="P614" s="19"/>
    </row>
    <row r="615" ht="16.6" customHeight="1">
      <c r="A615" s="29">
        <v>44287</v>
      </c>
      <c r="B615" s="30">
        <v>18.9</v>
      </c>
      <c r="C615" s="19">
        <v>18.6</v>
      </c>
      <c r="D615" s="19">
        <v>19.0772727272727</v>
      </c>
      <c r="E615" s="31"/>
      <c r="F615" s="51">
        <v>5.3</v>
      </c>
      <c r="G615" s="19">
        <v>7.3</v>
      </c>
      <c r="H615" s="19">
        <v>7.50909090909091</v>
      </c>
      <c r="I615" s="32"/>
      <c r="J615" s="33">
        <v>53.8480000000007</v>
      </c>
      <c r="K615" s="33">
        <v>52.7722222222222</v>
      </c>
      <c r="L615" s="33">
        <v>47.5954545454545</v>
      </c>
      <c r="M615" s="7"/>
      <c r="N615" s="7"/>
      <c r="O615" s="19"/>
      <c r="P615" s="19"/>
    </row>
    <row r="616" ht="16.6" customHeight="1">
      <c r="A616" s="29">
        <v>44317</v>
      </c>
      <c r="B616" s="30">
        <v>14.6</v>
      </c>
      <c r="C616" s="19">
        <v>14.2</v>
      </c>
      <c r="D616" s="19">
        <v>14.35</v>
      </c>
      <c r="E616" s="31"/>
      <c r="F616" s="30">
        <v>2.8</v>
      </c>
      <c r="G616" s="19">
        <v>4.6</v>
      </c>
      <c r="H616" s="19">
        <v>4.13181818181818</v>
      </c>
      <c r="I616" s="32"/>
      <c r="J616" s="33">
        <v>70.86600000000089</v>
      </c>
      <c r="K616" s="33">
        <v>65.48888888888889</v>
      </c>
      <c r="L616" s="33">
        <v>52.3047619047619</v>
      </c>
      <c r="M616" s="7"/>
      <c r="N616" s="7"/>
      <c r="O616" s="19"/>
      <c r="P616" s="19"/>
    </row>
    <row r="617" ht="16.6" customHeight="1">
      <c r="A617" s="29">
        <v>44348</v>
      </c>
      <c r="B617" s="30">
        <v>10.5</v>
      </c>
      <c r="C617" s="19">
        <v>10.7</v>
      </c>
      <c r="D617" s="19">
        <v>11.0818181818182</v>
      </c>
      <c r="E617" s="31"/>
      <c r="F617" s="30">
        <v>1.7</v>
      </c>
      <c r="G617" s="19">
        <v>2.6</v>
      </c>
      <c r="H617" s="19">
        <v>2.78095238095238</v>
      </c>
      <c r="I617" s="32"/>
      <c r="J617" s="33">
        <v>107.950000000001</v>
      </c>
      <c r="K617" s="33">
        <v>108.911111111111</v>
      </c>
      <c r="L617" s="33">
        <v>81.9409090909091</v>
      </c>
      <c r="M617" s="7"/>
      <c r="N617" s="7"/>
      <c r="O617" s="19"/>
      <c r="P617" s="19"/>
    </row>
    <row r="618" ht="16.6" customHeight="1">
      <c r="A618" s="29">
        <v>44378</v>
      </c>
      <c r="B618" s="30">
        <v>9.800000000000001</v>
      </c>
      <c r="C618" s="19">
        <v>9.6</v>
      </c>
      <c r="D618" s="19">
        <v>10.2380952380952</v>
      </c>
      <c r="E618" s="31"/>
      <c r="F618" s="30">
        <v>1</v>
      </c>
      <c r="G618" s="19">
        <v>1.5</v>
      </c>
      <c r="H618" s="19">
        <v>1.77619047619048</v>
      </c>
      <c r="I618" s="32"/>
      <c r="J618" s="33">
        <v>96.77400000000119</v>
      </c>
      <c r="K618" s="33">
        <v>95.65555555555559</v>
      </c>
      <c r="L618" s="33">
        <v>81.76666666666669</v>
      </c>
      <c r="M618" s="7"/>
      <c r="N618" s="7"/>
      <c r="O618" s="19"/>
      <c r="P618" s="19"/>
    </row>
    <row r="619" ht="16.6" customHeight="1">
      <c r="A619" s="29">
        <v>44409</v>
      </c>
      <c r="B619" s="30">
        <v>11.8</v>
      </c>
      <c r="C619" s="19">
        <v>11.1</v>
      </c>
      <c r="D619" s="19">
        <v>11.4904761904762</v>
      </c>
      <c r="E619" s="31"/>
      <c r="F619" s="30">
        <v>1.4</v>
      </c>
      <c r="G619" s="19">
        <v>2</v>
      </c>
      <c r="H619" s="19">
        <v>1.93809523809524</v>
      </c>
      <c r="I619" s="32"/>
      <c r="J619" s="33">
        <v>84.07400000000101</v>
      </c>
      <c r="K619" s="33">
        <v>83.6941176470588</v>
      </c>
      <c r="L619" s="33">
        <v>78.7904761904762</v>
      </c>
      <c r="M619" s="7"/>
      <c r="N619" s="7"/>
      <c r="O619" s="19"/>
      <c r="P619" s="19"/>
    </row>
    <row r="620" ht="16.6" customHeight="1">
      <c r="A620" s="29">
        <v>44440</v>
      </c>
      <c r="B620" s="30">
        <v>15.6</v>
      </c>
      <c r="C620" s="19">
        <v>14.3</v>
      </c>
      <c r="D620" s="19">
        <v>15.27</v>
      </c>
      <c r="E620" s="31"/>
      <c r="F620" s="30">
        <v>3.1</v>
      </c>
      <c r="G620" s="19">
        <v>4.2</v>
      </c>
      <c r="H620" s="19">
        <v>4.405</v>
      </c>
      <c r="I620" s="32"/>
      <c r="J620" s="33">
        <v>74.42200000000091</v>
      </c>
      <c r="K620" s="33">
        <v>58.8823529411765</v>
      </c>
      <c r="L620" s="33">
        <v>71.28</v>
      </c>
      <c r="M620" s="7"/>
      <c r="N620" s="7"/>
      <c r="O620" s="19"/>
      <c r="P620" s="19"/>
    </row>
    <row r="621" ht="16.6" customHeight="1">
      <c r="A621" s="29">
        <v>44470</v>
      </c>
      <c r="B621" s="30">
        <v>19.1</v>
      </c>
      <c r="C621" s="19">
        <v>18.1</v>
      </c>
      <c r="D621" s="19">
        <v>19.0714285714286</v>
      </c>
      <c r="E621" s="31"/>
      <c r="F621" s="30">
        <v>5.3</v>
      </c>
      <c r="G621" s="19">
        <v>6.7</v>
      </c>
      <c r="H621" s="19">
        <v>6.89047619047619</v>
      </c>
      <c r="I621" s="32"/>
      <c r="J621" s="33">
        <v>76.2000000000009</v>
      </c>
      <c r="K621" s="33">
        <v>69.7235294117647</v>
      </c>
      <c r="L621" s="33">
        <v>57.765</v>
      </c>
      <c r="M621" s="7"/>
      <c r="N621" s="7"/>
      <c r="O621" s="19"/>
      <c r="P621" s="19"/>
    </row>
    <row r="622" ht="16.6" customHeight="1">
      <c r="A622" s="29">
        <v>44501</v>
      </c>
      <c r="B622" s="30">
        <v>22.8</v>
      </c>
      <c r="C622" s="19">
        <v>21.5</v>
      </c>
      <c r="D622" s="19">
        <v>22.6095238095238</v>
      </c>
      <c r="E622" s="31"/>
      <c r="F622" s="30">
        <v>7.9</v>
      </c>
      <c r="G622" s="19">
        <v>9.199999999999999</v>
      </c>
      <c r="H622" s="19">
        <v>9.87619047619048</v>
      </c>
      <c r="I622" s="32"/>
      <c r="J622" s="33">
        <v>65.7860000000008</v>
      </c>
      <c r="K622" s="33">
        <v>61.7882352941176</v>
      </c>
      <c r="L622" s="33">
        <v>78.3571428571429</v>
      </c>
      <c r="M622" s="7"/>
      <c r="N622" s="7"/>
      <c r="O622" s="19">
        <f>AVERAGE(B624,F624)</f>
        <v>12.4625</v>
      </c>
      <c r="P622" t="s" s="34">
        <v>16</v>
      </c>
    </row>
    <row r="623" ht="16.6" customHeight="1">
      <c r="A623" s="29">
        <v>44531</v>
      </c>
      <c r="B623" s="30">
        <v>26</v>
      </c>
      <c r="C623" s="19">
        <v>24.7</v>
      </c>
      <c r="D623" s="19">
        <v>25.3333333333333</v>
      </c>
      <c r="E623" s="31"/>
      <c r="F623" s="30">
        <v>10.8</v>
      </c>
      <c r="G623" s="19">
        <v>11.3</v>
      </c>
      <c r="H623" s="19">
        <v>11.5904761904762</v>
      </c>
      <c r="I623" s="32"/>
      <c r="J623" s="33">
        <v>68.58000000000079</v>
      </c>
      <c r="K623" s="33">
        <v>85.8058823529412</v>
      </c>
      <c r="L623" s="33">
        <v>81.68095238095241</v>
      </c>
      <c r="M623" s="7"/>
      <c r="N623" s="7"/>
      <c r="O623" s="19">
        <f>AVERAGE(D624,H624)</f>
        <v>13.0928887085137</v>
      </c>
      <c r="P623" t="s" s="34">
        <v>17</v>
      </c>
    </row>
    <row r="624" ht="16.6" customHeight="1">
      <c r="A624" t="s" s="35">
        <v>18</v>
      </c>
      <c r="B624" s="36">
        <f>AVERAGE(B612:B623)</f>
        <v>18.8416666666667</v>
      </c>
      <c r="C624" s="36">
        <f>AVERAGE(C612:C623)</f>
        <v>18.1916666666667</v>
      </c>
      <c r="D624" s="36">
        <f>AVERAGE(D612:D623)</f>
        <v>18.7559956709957</v>
      </c>
      <c r="E624" s="37"/>
      <c r="F624" s="36">
        <f>AVERAGE(F612:F623)</f>
        <v>6.08333333333333</v>
      </c>
      <c r="G624" s="36">
        <f>AVERAGE(G612:G623)</f>
        <v>7.23333333333333</v>
      </c>
      <c r="H624" s="36">
        <f>AVERAGE(H612:H623)</f>
        <v>7.42978174603174</v>
      </c>
      <c r="I624" s="38"/>
      <c r="J624" s="36">
        <f>AVERAGE(J612:J623)</f>
        <v>74.1680000000009</v>
      </c>
      <c r="K624" s="36">
        <f>AVERAGE(K612:K623)</f>
        <v>69.9833061002179</v>
      </c>
      <c r="L624" s="36">
        <f>AVERAGE(L612:L623)</f>
        <v>72.135946969697</v>
      </c>
      <c r="M624" s="7"/>
      <c r="N624" s="7"/>
      <c r="O624" s="19">
        <f>O623-O622</f>
        <v>0.6303887085137</v>
      </c>
      <c r="P624" t="s" s="39">
        <v>19</v>
      </c>
    </row>
    <row r="625" ht="16.6" customHeight="1">
      <c r="A625" s="55"/>
      <c r="B625" s="49"/>
      <c r="C625" s="49"/>
      <c r="D625" s="49"/>
      <c r="E625" s="37"/>
      <c r="F625" s="49"/>
      <c r="G625" s="49"/>
      <c r="H625" s="49"/>
      <c r="I625" s="32"/>
      <c r="J625" s="19"/>
      <c r="K625" s="19"/>
      <c r="L625" s="19"/>
      <c r="M625" s="43"/>
      <c r="N625" s="19"/>
      <c r="O625" s="19"/>
      <c r="P625" s="19"/>
    </row>
    <row r="626" ht="16.6" customHeight="1">
      <c r="A626" s="55"/>
      <c r="B626" s="49"/>
      <c r="C626" s="49"/>
      <c r="D626" s="49"/>
      <c r="E626" s="37"/>
      <c r="F626" s="49"/>
      <c r="G626" s="49"/>
      <c r="H626" s="49"/>
      <c r="I626" s="32"/>
      <c r="J626" s="19"/>
      <c r="K626" s="19"/>
      <c r="L626" s="19"/>
      <c r="M626" s="43"/>
      <c r="N626" s="19"/>
      <c r="O626" s="19"/>
      <c r="P626" s="28"/>
    </row>
    <row r="627" ht="46.65" customHeight="1">
      <c r="A627" t="s" s="20">
        <v>315</v>
      </c>
      <c r="B627" t="s" s="21">
        <v>181</v>
      </c>
      <c r="C627" t="s" s="22">
        <v>316</v>
      </c>
      <c r="D627" t="s" s="22">
        <v>317</v>
      </c>
      <c r="E627" s="23"/>
      <c r="F627" t="s" s="21">
        <v>184</v>
      </c>
      <c r="G627" t="s" s="24">
        <v>316</v>
      </c>
      <c r="H627" t="s" s="24">
        <v>317</v>
      </c>
      <c r="I627" s="32"/>
      <c r="J627" t="s" s="21">
        <v>103</v>
      </c>
      <c r="K627" t="s" s="26">
        <v>318</v>
      </c>
      <c r="L627" t="s" s="26">
        <v>319</v>
      </c>
      <c r="M627" t="s" s="45">
        <v>320</v>
      </c>
      <c r="N627" s="7"/>
      <c r="O627" s="19"/>
      <c r="P627" s="19"/>
    </row>
    <row r="628" ht="16.6" customHeight="1">
      <c r="A628" s="29">
        <v>44197</v>
      </c>
      <c r="B628" s="30">
        <v>32.3</v>
      </c>
      <c r="C628" s="19">
        <v>31.8</v>
      </c>
      <c r="D628" s="19">
        <v>32.252380952381</v>
      </c>
      <c r="E628" s="31"/>
      <c r="F628" s="30">
        <v>14.4</v>
      </c>
      <c r="G628" s="19">
        <v>15.1</v>
      </c>
      <c r="H628" s="19">
        <v>15.8952380952381</v>
      </c>
      <c r="I628" s="32"/>
      <c r="J628" s="33">
        <v>70.3580000000009</v>
      </c>
      <c r="K628" s="33">
        <v>69.7346153846154</v>
      </c>
      <c r="L628" s="33">
        <v>74.4238095238095</v>
      </c>
      <c r="M628" s="7"/>
      <c r="N628" s="7"/>
      <c r="O628" s="19"/>
      <c r="P628" s="19"/>
    </row>
    <row r="629" ht="16.6" customHeight="1">
      <c r="A629" s="29">
        <v>44228</v>
      </c>
      <c r="B629" s="30">
        <v>31.4</v>
      </c>
      <c r="C629" s="19">
        <v>30.7</v>
      </c>
      <c r="D629" s="19">
        <v>30.7285714285714</v>
      </c>
      <c r="E629" s="31"/>
      <c r="F629" s="30">
        <v>13.9</v>
      </c>
      <c r="G629" s="19">
        <v>14.7</v>
      </c>
      <c r="H629" s="19">
        <v>15.2238095238095</v>
      </c>
      <c r="I629" s="32"/>
      <c r="J629" s="33">
        <v>74.1680000000009</v>
      </c>
      <c r="K629" s="33">
        <v>73.3557692307692</v>
      </c>
      <c r="L629" s="33">
        <v>87.2428571428571</v>
      </c>
      <c r="M629" s="7"/>
      <c r="N629" s="7"/>
      <c r="O629" s="19"/>
      <c r="P629" s="19"/>
    </row>
    <row r="630" ht="16.6" customHeight="1">
      <c r="A630" s="29">
        <v>44256</v>
      </c>
      <c r="B630" s="30">
        <v>28.7</v>
      </c>
      <c r="C630" s="19">
        <v>28.2</v>
      </c>
      <c r="D630" s="19">
        <v>27.6333333333333</v>
      </c>
      <c r="E630" s="31"/>
      <c r="F630" s="30">
        <v>11.2</v>
      </c>
      <c r="G630" s="19">
        <v>11.8</v>
      </c>
      <c r="H630" s="19">
        <v>12.0809523809524</v>
      </c>
      <c r="I630" s="32"/>
      <c r="J630" s="33">
        <v>58.1660000000007</v>
      </c>
      <c r="K630" s="33">
        <v>59.7283018867925</v>
      </c>
      <c r="L630" s="33">
        <v>83.3</v>
      </c>
      <c r="M630" s="7"/>
      <c r="N630" s="7"/>
      <c r="O630" s="19"/>
      <c r="P630" s="19"/>
    </row>
    <row r="631" ht="16.6" customHeight="1">
      <c r="A631" s="29">
        <v>44287</v>
      </c>
      <c r="B631" s="30">
        <v>24.3</v>
      </c>
      <c r="C631" s="19">
        <v>23.9</v>
      </c>
      <c r="D631" s="19">
        <v>23.9428571428571</v>
      </c>
      <c r="E631" s="31"/>
      <c r="F631" s="51">
        <v>6.6</v>
      </c>
      <c r="G631" s="19">
        <v>7.1</v>
      </c>
      <c r="H631" s="19">
        <v>7.16190476190476</v>
      </c>
      <c r="I631" s="32"/>
      <c r="J631" s="33">
        <v>55.3720000000007</v>
      </c>
      <c r="K631" s="33">
        <v>56.1962264150943</v>
      </c>
      <c r="L631" s="33">
        <v>39.6666666666667</v>
      </c>
      <c r="M631" s="7"/>
      <c r="N631" s="7"/>
      <c r="O631" s="19"/>
      <c r="P631" s="19"/>
    </row>
    <row r="632" ht="16.6" customHeight="1">
      <c r="A632" s="29">
        <v>44317</v>
      </c>
      <c r="B632" s="30">
        <v>19.6</v>
      </c>
      <c r="C632" s="19">
        <v>19.3</v>
      </c>
      <c r="D632" s="19">
        <v>19.5047619047619</v>
      </c>
      <c r="E632" s="31"/>
      <c r="F632" s="30">
        <v>2.6</v>
      </c>
      <c r="G632" s="19">
        <v>3.3</v>
      </c>
      <c r="H632" s="19">
        <v>2.63809523809524</v>
      </c>
      <c r="I632" s="32"/>
      <c r="J632" s="33">
        <v>54.8640000000007</v>
      </c>
      <c r="K632" s="33">
        <v>57.8471698113208</v>
      </c>
      <c r="L632" s="33">
        <v>37.0380952380952</v>
      </c>
      <c r="M632" s="7"/>
      <c r="N632" s="7"/>
      <c r="O632" s="19"/>
      <c r="P632" s="19"/>
    </row>
    <row r="633" ht="16.6" customHeight="1">
      <c r="A633" s="29">
        <v>44348</v>
      </c>
      <c r="B633" s="30">
        <v>15.6</v>
      </c>
      <c r="C633" s="19">
        <v>15.7</v>
      </c>
      <c r="D633" s="19">
        <v>16.1047619047619</v>
      </c>
      <c r="E633" s="31"/>
      <c r="F633" s="30">
        <v>1.1</v>
      </c>
      <c r="G633" s="19">
        <v>1.4</v>
      </c>
      <c r="H633" s="19">
        <v>1.1952380952381</v>
      </c>
      <c r="I633" s="32"/>
      <c r="J633" s="33">
        <v>64.77000000000081</v>
      </c>
      <c r="K633" s="33">
        <v>65.5075471698113</v>
      </c>
      <c r="L633" s="33">
        <v>57.3904761904762</v>
      </c>
      <c r="M633" s="7"/>
      <c r="N633" s="7"/>
      <c r="O633" s="19"/>
      <c r="P633" s="19"/>
    </row>
    <row r="634" ht="16.6" customHeight="1">
      <c r="A634" s="29">
        <v>44378</v>
      </c>
      <c r="B634" s="30">
        <v>14.8</v>
      </c>
      <c r="C634" s="19">
        <v>14.9</v>
      </c>
      <c r="D634" s="19">
        <v>15.6095238095238</v>
      </c>
      <c r="E634" s="31"/>
      <c r="F634" s="30">
        <v>-0.5</v>
      </c>
      <c r="G634" s="19">
        <v>0.1</v>
      </c>
      <c r="H634" s="19">
        <v>0.0619047619047619</v>
      </c>
      <c r="I634" s="32"/>
      <c r="J634" s="33">
        <v>56.3880000000007</v>
      </c>
      <c r="K634" s="33">
        <v>56.5320754716981</v>
      </c>
      <c r="L634" s="33">
        <v>48.6238095238095</v>
      </c>
      <c r="M634" s="7"/>
      <c r="N634" s="7"/>
      <c r="O634" s="19"/>
      <c r="P634" s="19"/>
    </row>
    <row r="635" ht="16.6" customHeight="1">
      <c r="A635" s="29">
        <v>44409</v>
      </c>
      <c r="B635" s="30">
        <v>17.2</v>
      </c>
      <c r="C635" s="19">
        <v>16.8</v>
      </c>
      <c r="D635" s="19">
        <v>17.335</v>
      </c>
      <c r="E635" s="31"/>
      <c r="F635" s="30">
        <v>0.3</v>
      </c>
      <c r="G635" s="19">
        <v>0.9</v>
      </c>
      <c r="H635" s="19">
        <v>0.325</v>
      </c>
      <c r="I635" s="32"/>
      <c r="J635" s="33">
        <v>53.5940000000007</v>
      </c>
      <c r="K635" s="33">
        <v>54.1320754716981</v>
      </c>
      <c r="L635" s="33">
        <v>40.345</v>
      </c>
      <c r="M635" s="7"/>
      <c r="N635" s="7"/>
      <c r="O635" s="19"/>
      <c r="P635" s="19"/>
    </row>
    <row r="636" ht="16.6" customHeight="1">
      <c r="A636" s="29">
        <v>44440</v>
      </c>
      <c r="B636" s="30">
        <v>20.8</v>
      </c>
      <c r="C636" s="19">
        <v>20.5</v>
      </c>
      <c r="D636" s="19">
        <v>21.405</v>
      </c>
      <c r="E636" s="31"/>
      <c r="F636" s="30">
        <v>2.9</v>
      </c>
      <c r="G636" s="19">
        <v>3.6</v>
      </c>
      <c r="H636" s="19">
        <v>3.56</v>
      </c>
      <c r="I636" s="32"/>
      <c r="J636" s="33">
        <v>48.0060000000006</v>
      </c>
      <c r="K636" s="33">
        <v>48.3849056603774</v>
      </c>
      <c r="L636" s="33">
        <v>50.05</v>
      </c>
      <c r="M636" s="7"/>
      <c r="N636" s="7"/>
      <c r="O636" s="19"/>
      <c r="P636" s="19"/>
    </row>
    <row r="637" ht="16.6" customHeight="1">
      <c r="A637" s="29">
        <v>44470</v>
      </c>
      <c r="B637" s="30">
        <v>24.8</v>
      </c>
      <c r="C637" s="19">
        <v>24.3</v>
      </c>
      <c r="D637" s="19">
        <v>24.67</v>
      </c>
      <c r="E637" s="31"/>
      <c r="F637" s="30">
        <v>6.6</v>
      </c>
      <c r="G637" s="19">
        <v>7.2</v>
      </c>
      <c r="H637" s="19">
        <v>7.08</v>
      </c>
      <c r="I637" s="32"/>
      <c r="J637" s="33">
        <v>49.0220000000006</v>
      </c>
      <c r="K637" s="33">
        <v>48.2056603773585</v>
      </c>
      <c r="L637" s="33">
        <v>55.37</v>
      </c>
      <c r="M637" s="7"/>
      <c r="N637" s="7"/>
      <c r="O637" s="19"/>
      <c r="P637" s="19"/>
    </row>
    <row r="638" ht="16.6" customHeight="1">
      <c r="A638" s="29">
        <v>44501</v>
      </c>
      <c r="B638" s="30">
        <v>28.7</v>
      </c>
      <c r="C638" s="19">
        <v>27.9</v>
      </c>
      <c r="D638" s="19">
        <v>27.96</v>
      </c>
      <c r="E638" s="31"/>
      <c r="F638" s="30">
        <v>10.2</v>
      </c>
      <c r="G638" s="19">
        <v>10.6</v>
      </c>
      <c r="H638" s="19">
        <v>11.09</v>
      </c>
      <c r="I638" s="32"/>
      <c r="J638" s="33">
        <v>53.3400000000007</v>
      </c>
      <c r="K638" s="33">
        <v>54.4754716981132</v>
      </c>
      <c r="L638" s="33">
        <v>76.72499999999999</v>
      </c>
      <c r="M638" s="7"/>
      <c r="N638" s="7"/>
      <c r="O638" s="19">
        <f>AVERAGE(B640,F640)</f>
        <v>15.4666666666667</v>
      </c>
      <c r="P638" t="s" s="34">
        <v>16</v>
      </c>
    </row>
    <row r="639" ht="16.6" customHeight="1">
      <c r="A639" s="29">
        <v>44531</v>
      </c>
      <c r="B639" s="30">
        <v>30.9</v>
      </c>
      <c r="C639" s="19">
        <v>30.6</v>
      </c>
      <c r="D639" s="19">
        <v>30.395</v>
      </c>
      <c r="E639" s="31"/>
      <c r="F639" s="30">
        <v>12.8</v>
      </c>
      <c r="G639" s="19">
        <v>13.3</v>
      </c>
      <c r="H639" s="19">
        <v>13.695</v>
      </c>
      <c r="I639" s="32"/>
      <c r="J639" s="33">
        <v>68.3260000000008</v>
      </c>
      <c r="K639" s="33">
        <v>68.477358490566</v>
      </c>
      <c r="L639" s="33">
        <v>92.5736842105263</v>
      </c>
      <c r="M639" s="7"/>
      <c r="N639" s="7"/>
      <c r="O639" s="19">
        <f>AVERAGE(D640,H640)</f>
        <v>15.7311805555556</v>
      </c>
      <c r="P639" t="s" s="34">
        <v>17</v>
      </c>
    </row>
    <row r="640" ht="16.6" customHeight="1">
      <c r="A640" t="s" s="35">
        <v>18</v>
      </c>
      <c r="B640" s="36">
        <f>AVERAGE(B628:B639)</f>
        <v>24.0916666666667</v>
      </c>
      <c r="C640" s="36">
        <f>AVERAGE(C628:C639)</f>
        <v>23.7166666666667</v>
      </c>
      <c r="D640" s="36">
        <f>AVERAGE(D628:D639)</f>
        <v>23.9617658730159</v>
      </c>
      <c r="E640" s="37"/>
      <c r="F640" s="36">
        <f>AVERAGE(F628:F639)</f>
        <v>6.84166666666667</v>
      </c>
      <c r="G640" s="36">
        <f>AVERAGE(G628:G639)</f>
        <v>7.425</v>
      </c>
      <c r="H640" s="36">
        <f>AVERAGE(H628:H639)</f>
        <v>7.50059523809524</v>
      </c>
      <c r="I640" s="38"/>
      <c r="J640" s="36">
        <f>AVERAGE(J628:J639)</f>
        <v>58.8645000000007</v>
      </c>
      <c r="K640" s="36">
        <f>AVERAGE(K628:K639)</f>
        <v>59.3814314223512</v>
      </c>
      <c r="L640" s="36">
        <f>AVERAGE(L628:L639)</f>
        <v>61.895783208020</v>
      </c>
      <c r="M640" s="7"/>
      <c r="N640" s="7"/>
      <c r="O640" s="19">
        <f>O639-O638</f>
        <v>0.2645138888889</v>
      </c>
      <c r="P640" t="s" s="39">
        <v>19</v>
      </c>
    </row>
    <row r="641" ht="16.6" customHeight="1">
      <c r="A641" s="55"/>
      <c r="B641" s="49"/>
      <c r="C641" s="49"/>
      <c r="D641" s="49"/>
      <c r="E641" s="37"/>
      <c r="F641" s="49"/>
      <c r="G641" s="49"/>
      <c r="H641" s="49"/>
      <c r="I641" s="32"/>
      <c r="J641" s="19"/>
      <c r="K641" s="19"/>
      <c r="L641" s="19"/>
      <c r="M641" s="43"/>
      <c r="N641" s="19"/>
      <c r="O641" s="19"/>
      <c r="P641" s="19"/>
    </row>
    <row r="642" ht="16.6" customHeight="1">
      <c r="A642" s="55"/>
      <c r="B642" s="49"/>
      <c r="C642" s="49"/>
      <c r="D642" s="49"/>
      <c r="E642" s="37"/>
      <c r="F642" s="49"/>
      <c r="G642" s="49"/>
      <c r="H642" s="49"/>
      <c r="I642" s="32"/>
      <c r="J642" s="19"/>
      <c r="K642" s="19"/>
      <c r="L642" s="19"/>
      <c r="M642" s="43"/>
      <c r="N642" s="28"/>
      <c r="O642" s="28"/>
      <c r="P642" s="19"/>
    </row>
    <row r="643" ht="46.65" customHeight="1">
      <c r="A643" t="s" s="20">
        <v>321</v>
      </c>
      <c r="B643" t="s" s="21">
        <v>322</v>
      </c>
      <c r="C643" t="s" s="22">
        <v>323</v>
      </c>
      <c r="D643" t="s" s="22">
        <v>324</v>
      </c>
      <c r="E643" s="23"/>
      <c r="F643" t="s" s="21">
        <v>325</v>
      </c>
      <c r="G643" t="s" s="24">
        <v>323</v>
      </c>
      <c r="H643" t="s" s="24">
        <v>324</v>
      </c>
      <c r="I643" s="25"/>
      <c r="J643" t="s" s="21">
        <v>51</v>
      </c>
      <c r="K643" t="s" s="26">
        <v>326</v>
      </c>
      <c r="L643" t="s" s="26">
        <v>327</v>
      </c>
      <c r="M643" t="s" s="45">
        <v>328</v>
      </c>
      <c r="N643" s="7"/>
      <c r="O643" s="19"/>
      <c r="P643" s="19"/>
    </row>
    <row r="644" ht="16.6" customHeight="1">
      <c r="A644" s="29">
        <v>44197</v>
      </c>
      <c r="B644" s="30">
        <v>33.9</v>
      </c>
      <c r="C644" s="19">
        <v>33.6</v>
      </c>
      <c r="D644" s="19">
        <v>34.0636363636364</v>
      </c>
      <c r="E644" s="31"/>
      <c r="F644" s="30">
        <v>17.6</v>
      </c>
      <c r="G644" s="19">
        <v>18.4</v>
      </c>
      <c r="H644" s="19">
        <v>18.5409090909091</v>
      </c>
      <c r="I644" s="32"/>
      <c r="J644" s="33">
        <v>52.5780000000006</v>
      </c>
      <c r="K644" s="33">
        <v>53.1175438596491</v>
      </c>
      <c r="L644" s="33">
        <v>50.5363636363636</v>
      </c>
      <c r="M644" s="7"/>
      <c r="N644" s="7"/>
      <c r="O644" s="19"/>
      <c r="P644" s="19"/>
    </row>
    <row r="645" ht="16.6" customHeight="1">
      <c r="A645" s="29">
        <v>44228</v>
      </c>
      <c r="B645" s="30">
        <v>33.1</v>
      </c>
      <c r="C645" s="19">
        <v>32</v>
      </c>
      <c r="D645" s="19">
        <v>32.3227272727273</v>
      </c>
      <c r="E645" s="31"/>
      <c r="F645" s="30">
        <v>17.6</v>
      </c>
      <c r="G645" s="19">
        <v>17.7</v>
      </c>
      <c r="H645" s="19">
        <v>17.9181818181818</v>
      </c>
      <c r="I645" s="32"/>
      <c r="J645" s="33">
        <v>43.6880000000005</v>
      </c>
      <c r="K645" s="33">
        <v>41.619298245614</v>
      </c>
      <c r="L645" s="33">
        <v>50.0380952380952</v>
      </c>
      <c r="M645" s="7"/>
      <c r="N645" s="7"/>
      <c r="O645" s="19"/>
      <c r="P645" s="19"/>
    </row>
    <row r="646" ht="16.6" customHeight="1">
      <c r="A646" s="29">
        <v>44256</v>
      </c>
      <c r="B646" s="30">
        <v>30.1</v>
      </c>
      <c r="C646" s="19">
        <v>29</v>
      </c>
      <c r="D646" s="19">
        <v>29.2136363636364</v>
      </c>
      <c r="E646" s="31"/>
      <c r="F646" s="30">
        <v>14.8</v>
      </c>
      <c r="G646" s="19">
        <v>14.7</v>
      </c>
      <c r="H646" s="19">
        <v>15.0590909090909</v>
      </c>
      <c r="I646" s="32"/>
      <c r="J646" s="33">
        <v>48.7680000000006</v>
      </c>
      <c r="K646" s="33">
        <v>50.6947368421053</v>
      </c>
      <c r="L646" s="33">
        <v>69.9636363636364</v>
      </c>
      <c r="M646" s="7"/>
      <c r="N646" s="7"/>
      <c r="O646" s="19"/>
      <c r="P646" s="19"/>
    </row>
    <row r="647" ht="16.6" customHeight="1">
      <c r="A647" s="29">
        <v>44287</v>
      </c>
      <c r="B647" s="30">
        <v>25.7</v>
      </c>
      <c r="C647" s="19">
        <v>24.9</v>
      </c>
      <c r="D647" s="19">
        <v>25.1090909090909</v>
      </c>
      <c r="E647" s="31"/>
      <c r="F647" s="51">
        <v>10.3</v>
      </c>
      <c r="G647" s="19">
        <v>10.3</v>
      </c>
      <c r="H647" s="19">
        <v>10.7272727272727</v>
      </c>
      <c r="I647" s="32"/>
      <c r="J647" s="33">
        <v>44.7040000000005</v>
      </c>
      <c r="K647" s="33">
        <v>47.1070175438596</v>
      </c>
      <c r="L647" s="33">
        <v>30.0380952380952</v>
      </c>
      <c r="M647" s="7"/>
      <c r="N647" s="7"/>
      <c r="O647" s="19"/>
      <c r="P647" s="19"/>
    </row>
    <row r="648" ht="16.6" customHeight="1">
      <c r="A648" s="29">
        <v>44317</v>
      </c>
      <c r="B648" s="30">
        <v>20.3</v>
      </c>
      <c r="C648" s="19">
        <v>20.1</v>
      </c>
      <c r="D648" s="19">
        <v>20.1772727272727</v>
      </c>
      <c r="E648" s="31"/>
      <c r="F648" s="30">
        <v>5.9</v>
      </c>
      <c r="G648" s="19">
        <v>6.5</v>
      </c>
      <c r="H648" s="19">
        <v>6.17727272727273</v>
      </c>
      <c r="I648" s="32"/>
      <c r="J648" s="33">
        <v>44.4500000000005</v>
      </c>
      <c r="K648" s="33">
        <v>46.2172413793103</v>
      </c>
      <c r="L648" s="33">
        <v>33.2363636363636</v>
      </c>
      <c r="M648" s="7"/>
      <c r="N648" s="7"/>
      <c r="O648" s="19"/>
      <c r="P648" s="19"/>
    </row>
    <row r="649" ht="16.6" customHeight="1">
      <c r="A649" s="29">
        <v>44348</v>
      </c>
      <c r="B649" s="30">
        <v>16.2</v>
      </c>
      <c r="C649" s="19">
        <v>16.4</v>
      </c>
      <c r="D649" s="19">
        <v>16.5136363636364</v>
      </c>
      <c r="E649" s="31"/>
      <c r="F649" s="30">
        <v>3.9</v>
      </c>
      <c r="G649" s="19">
        <v>4.4</v>
      </c>
      <c r="H649" s="19">
        <v>4.42727272727273</v>
      </c>
      <c r="I649" s="32"/>
      <c r="J649" s="33">
        <v>52.8320000000006</v>
      </c>
      <c r="K649" s="33">
        <v>53.9051724137931</v>
      </c>
      <c r="L649" s="33">
        <v>54.3363636363636</v>
      </c>
      <c r="M649" s="7"/>
      <c r="N649" s="7"/>
      <c r="O649" s="19"/>
      <c r="P649" s="19"/>
    </row>
    <row r="650" ht="16.6" customHeight="1">
      <c r="A650" s="29">
        <v>44378</v>
      </c>
      <c r="B650" s="30">
        <v>15.6</v>
      </c>
      <c r="C650" s="19">
        <v>15.6</v>
      </c>
      <c r="D650" s="19">
        <v>15.852380952381</v>
      </c>
      <c r="E650" s="31"/>
      <c r="F650" s="30">
        <v>2.2</v>
      </c>
      <c r="G650" s="19">
        <v>3</v>
      </c>
      <c r="H650" s="19">
        <v>2.81428571428571</v>
      </c>
      <c r="I650" s="32"/>
      <c r="J650" s="33">
        <v>41.9100000000005</v>
      </c>
      <c r="K650" s="33">
        <v>42.9655172413793</v>
      </c>
      <c r="L650" s="33">
        <v>40.0909090909091</v>
      </c>
      <c r="M650" s="7"/>
      <c r="N650" s="7"/>
      <c r="O650" s="19"/>
      <c r="P650" s="19"/>
    </row>
    <row r="651" ht="16.6" customHeight="1">
      <c r="A651" s="29">
        <v>44409</v>
      </c>
      <c r="B651" s="30">
        <v>17.9</v>
      </c>
      <c r="C651" s="19">
        <v>17.5</v>
      </c>
      <c r="D651" s="19">
        <v>17.5666666666667</v>
      </c>
      <c r="E651" s="31"/>
      <c r="F651" s="30">
        <v>3.1</v>
      </c>
      <c r="G651" s="19">
        <v>3.1</v>
      </c>
      <c r="H651" s="19">
        <v>2.97142857142857</v>
      </c>
      <c r="I651" s="32"/>
      <c r="J651" s="33">
        <v>43.1800000000005</v>
      </c>
      <c r="K651" s="33">
        <v>43.0224137931034</v>
      </c>
      <c r="L651" s="33">
        <v>30.2857142857143</v>
      </c>
      <c r="M651" s="7"/>
      <c r="N651" s="7"/>
      <c r="O651" s="19"/>
      <c r="P651" s="19"/>
    </row>
    <row r="652" ht="16.6" customHeight="1">
      <c r="A652" s="29">
        <v>44440</v>
      </c>
      <c r="B652" s="30">
        <v>21.5</v>
      </c>
      <c r="C652" s="19">
        <v>21.4</v>
      </c>
      <c r="D652" s="19">
        <v>21.8904761904762</v>
      </c>
      <c r="E652" s="31"/>
      <c r="F652" s="30">
        <v>5.7</v>
      </c>
      <c r="G652" s="19">
        <v>6.1</v>
      </c>
      <c r="H652" s="19">
        <v>5.91904761904762</v>
      </c>
      <c r="I652" s="32"/>
      <c r="J652" s="33">
        <v>42.4180000000005</v>
      </c>
      <c r="K652" s="33">
        <v>42.351724137931</v>
      </c>
      <c r="L652" s="33">
        <v>37.8</v>
      </c>
      <c r="M652" s="7"/>
      <c r="N652" s="7"/>
      <c r="O652" s="19"/>
      <c r="P652" s="19"/>
    </row>
    <row r="653" ht="16.6" customHeight="1">
      <c r="A653" s="29">
        <v>44470</v>
      </c>
      <c r="B653" s="30">
        <v>26.1</v>
      </c>
      <c r="C653" s="19">
        <v>25.2</v>
      </c>
      <c r="D653" s="19">
        <v>25.7428571428571</v>
      </c>
      <c r="E653" s="31"/>
      <c r="F653" s="30">
        <v>9.1</v>
      </c>
      <c r="G653" s="19">
        <v>9.5</v>
      </c>
      <c r="H653" s="19">
        <v>9.65238095238095</v>
      </c>
      <c r="I653" s="32"/>
      <c r="J653" s="33">
        <v>40.1320000000005</v>
      </c>
      <c r="K653" s="33">
        <v>39.8862068965517</v>
      </c>
      <c r="L653" s="33">
        <v>46.2285714285714</v>
      </c>
      <c r="M653" s="7"/>
      <c r="N653" s="7"/>
      <c r="O653" s="19"/>
      <c r="P653" s="19"/>
    </row>
    <row r="654" ht="16.6" customHeight="1">
      <c r="A654" s="29">
        <v>44501</v>
      </c>
      <c r="B654" s="30">
        <v>30.4</v>
      </c>
      <c r="C654" s="19">
        <v>28.9</v>
      </c>
      <c r="D654" s="19">
        <v>29.4285714285714</v>
      </c>
      <c r="E654" s="31"/>
      <c r="F654" s="30">
        <v>13.2</v>
      </c>
      <c r="G654" s="19">
        <v>13.5</v>
      </c>
      <c r="H654" s="19">
        <v>13.8619047619048</v>
      </c>
      <c r="I654" s="32"/>
      <c r="J654" s="33">
        <v>49.2760000000006</v>
      </c>
      <c r="K654" s="33">
        <v>48.0931034482759</v>
      </c>
      <c r="L654" s="33">
        <v>57.0857142857143</v>
      </c>
      <c r="M654" s="7"/>
      <c r="N654" s="7"/>
      <c r="O654" s="19">
        <f>AVERAGE(B656,F656)</f>
        <v>17.6291666666667</v>
      </c>
      <c r="P654" t="s" s="34">
        <v>16</v>
      </c>
    </row>
    <row r="655" ht="16.6" customHeight="1">
      <c r="A655" s="29">
        <v>44531</v>
      </c>
      <c r="B655" s="30">
        <v>32.9</v>
      </c>
      <c r="C655" s="19">
        <v>31.6</v>
      </c>
      <c r="D655" s="19">
        <v>31.9333333333333</v>
      </c>
      <c r="E655" s="31"/>
      <c r="F655" s="30">
        <v>16</v>
      </c>
      <c r="G655" s="19">
        <v>16</v>
      </c>
      <c r="H655" s="19">
        <v>16.147619047619</v>
      </c>
      <c r="I655" s="32"/>
      <c r="J655" s="33">
        <v>53.8480000000007</v>
      </c>
      <c r="K655" s="33">
        <v>52.7896551724138</v>
      </c>
      <c r="L655" s="33">
        <v>66.4285714285714</v>
      </c>
      <c r="M655" s="7"/>
      <c r="N655" s="7"/>
      <c r="O655" s="19">
        <f>AVERAGE(D656,H656)</f>
        <v>17.6679563492064</v>
      </c>
      <c r="P655" t="s" s="34">
        <v>17</v>
      </c>
    </row>
    <row r="656" ht="16.6" customHeight="1">
      <c r="A656" t="s" s="35">
        <v>18</v>
      </c>
      <c r="B656" s="36">
        <f>AVERAGE(B644:B655)</f>
        <v>25.3083333333333</v>
      </c>
      <c r="C656" s="36">
        <f>AVERAGE(C644:C655)</f>
        <v>24.6833333333333</v>
      </c>
      <c r="D656" s="36">
        <f>AVERAGE(D644:D655)</f>
        <v>24.9845238095238</v>
      </c>
      <c r="E656" s="37"/>
      <c r="F656" s="36">
        <f>AVERAGE(F644:F655)</f>
        <v>9.949999999999999</v>
      </c>
      <c r="G656" s="36">
        <f>AVERAGE(G644:G655)</f>
        <v>10.2666666666667</v>
      </c>
      <c r="H656" s="36">
        <f>AVERAGE(H644:H655)</f>
        <v>10.3513888888889</v>
      </c>
      <c r="I656" s="38"/>
      <c r="J656" s="36">
        <f>AVERAGE(J644:J655)</f>
        <v>46.4820000000006</v>
      </c>
      <c r="K656" s="36">
        <f>AVERAGE(K644:K655)</f>
        <v>46.8141359144989</v>
      </c>
      <c r="L656" s="36">
        <f>AVERAGE(L644:L655)</f>
        <v>47.1723665223665</v>
      </c>
      <c r="M656" s="7"/>
      <c r="N656" s="7"/>
      <c r="O656" s="19">
        <f>O655-O654</f>
        <v>0.0387896825397</v>
      </c>
      <c r="P656" t="s" s="39">
        <v>19</v>
      </c>
    </row>
    <row r="657" ht="16.6" customHeight="1">
      <c r="A657" t="s" s="40">
        <v>20</v>
      </c>
      <c r="B657" s="49"/>
      <c r="C657" s="49"/>
      <c r="D657" t="s" s="40">
        <v>55</v>
      </c>
      <c r="E657" s="37"/>
      <c r="F657" s="49"/>
      <c r="G657" s="49"/>
      <c r="H657" t="s" s="40">
        <v>21</v>
      </c>
      <c r="I657" s="32"/>
      <c r="J657" s="19"/>
      <c r="K657" s="19"/>
      <c r="L657" s="19"/>
      <c r="M657" s="43"/>
      <c r="N657" s="19"/>
      <c r="O657" s="19"/>
      <c r="P657" s="19"/>
    </row>
    <row r="658" ht="16.6" customHeight="1">
      <c r="A658" s="55"/>
      <c r="B658" s="49"/>
      <c r="C658" s="49"/>
      <c r="D658" s="49"/>
      <c r="E658" s="37"/>
      <c r="F658" s="49"/>
      <c r="G658" s="49"/>
      <c r="H658" s="49"/>
      <c r="I658" s="32"/>
      <c r="J658" s="19"/>
      <c r="K658" s="19"/>
      <c r="L658" s="19"/>
      <c r="M658" s="43"/>
      <c r="N658" s="28"/>
      <c r="O658" s="28"/>
      <c r="P658" s="19"/>
    </row>
    <row r="659" ht="46.65" customHeight="1">
      <c r="A659" t="s" s="20">
        <v>329</v>
      </c>
      <c r="B659" t="s" s="21">
        <v>330</v>
      </c>
      <c r="C659" t="s" s="22">
        <v>331</v>
      </c>
      <c r="D659" t="s" s="22">
        <v>332</v>
      </c>
      <c r="E659" s="23"/>
      <c r="F659" t="s" s="21">
        <v>333</v>
      </c>
      <c r="G659" t="s" s="24">
        <v>331</v>
      </c>
      <c r="H659" t="s" s="24">
        <v>332</v>
      </c>
      <c r="I659" s="32"/>
      <c r="J659" t="s" s="21">
        <v>334</v>
      </c>
      <c r="K659" t="s" s="26">
        <v>335</v>
      </c>
      <c r="L659" t="s" s="26">
        <v>336</v>
      </c>
      <c r="M659" t="s" s="56">
        <v>337</v>
      </c>
      <c r="N659" s="7"/>
      <c r="O659" s="19"/>
      <c r="P659" s="19"/>
    </row>
    <row r="660" ht="16.6" customHeight="1">
      <c r="A660" s="29">
        <v>44197</v>
      </c>
      <c r="B660" s="30">
        <v>33.1</v>
      </c>
      <c r="C660" s="19">
        <v>34.5</v>
      </c>
      <c r="D660" s="19">
        <v>34.6818181818182</v>
      </c>
      <c r="E660" s="31"/>
      <c r="F660" s="30">
        <v>18.2</v>
      </c>
      <c r="G660" s="19">
        <v>18.3</v>
      </c>
      <c r="H660" s="19">
        <v>18.2954545454545</v>
      </c>
      <c r="I660" s="32"/>
      <c r="J660" s="33">
        <v>41.9100000000005</v>
      </c>
      <c r="K660" s="33">
        <v>42.3509090909091</v>
      </c>
      <c r="L660" s="33">
        <v>31.8181818181818</v>
      </c>
      <c r="M660" s="7"/>
      <c r="N660" s="7"/>
      <c r="O660" s="19"/>
      <c r="P660" s="19"/>
    </row>
    <row r="661" ht="16.6" customHeight="1">
      <c r="A661" s="29">
        <v>44228</v>
      </c>
      <c r="B661" s="30">
        <v>32.6</v>
      </c>
      <c r="C661" s="19">
        <v>32.7</v>
      </c>
      <c r="D661" s="19">
        <v>32.7045454545455</v>
      </c>
      <c r="E661" s="31"/>
      <c r="F661" s="30">
        <v>17.7</v>
      </c>
      <c r="G661" s="19">
        <v>17.5</v>
      </c>
      <c r="H661" s="19">
        <v>17.7181818181818</v>
      </c>
      <c r="I661" s="32"/>
      <c r="J661" s="33">
        <v>39.1160000000005</v>
      </c>
      <c r="K661" s="33">
        <v>39.3636363636364</v>
      </c>
      <c r="L661" s="33">
        <v>56.4181818181818</v>
      </c>
      <c r="M661" s="7"/>
      <c r="N661" s="7"/>
      <c r="O661" s="19"/>
      <c r="P661" s="19"/>
    </row>
    <row r="662" ht="16.6" customHeight="1">
      <c r="A662" s="29">
        <v>44256</v>
      </c>
      <c r="B662" s="30">
        <v>29.1</v>
      </c>
      <c r="C662" s="19">
        <v>29.3</v>
      </c>
      <c r="D662" s="19">
        <v>29.2681818181818</v>
      </c>
      <c r="E662" s="31"/>
      <c r="F662" s="30">
        <v>15</v>
      </c>
      <c r="G662" s="19">
        <v>14.4</v>
      </c>
      <c r="H662" s="19">
        <v>14.5</v>
      </c>
      <c r="I662" s="32"/>
      <c r="J662" s="33">
        <v>41.1480000000005</v>
      </c>
      <c r="K662" s="33">
        <v>41.8454545454545</v>
      </c>
      <c r="L662" s="33">
        <v>58.8181818181818</v>
      </c>
      <c r="M662" s="7"/>
      <c r="N662" s="7"/>
      <c r="O662" s="19"/>
      <c r="P662" s="19"/>
    </row>
    <row r="663" ht="16.6" customHeight="1">
      <c r="A663" s="29">
        <v>44287</v>
      </c>
      <c r="B663" s="30">
        <v>24</v>
      </c>
      <c r="C663" s="19">
        <v>24.7</v>
      </c>
      <c r="D663" s="19">
        <v>24.8318181818182</v>
      </c>
      <c r="E663" s="31"/>
      <c r="F663" s="51">
        <v>10.3</v>
      </c>
      <c r="G663" s="19">
        <v>9.5</v>
      </c>
      <c r="H663" s="19">
        <v>9.786363636363641</v>
      </c>
      <c r="I663" s="32"/>
      <c r="J663" s="33">
        <v>39.3700000000005</v>
      </c>
      <c r="K663" s="33">
        <v>40.5927272727273</v>
      </c>
      <c r="L663" s="33">
        <v>28.7909090909091</v>
      </c>
      <c r="M663" s="7"/>
      <c r="N663" s="7"/>
      <c r="O663" s="19"/>
      <c r="P663" s="19"/>
    </row>
    <row r="664" ht="16.6" customHeight="1">
      <c r="A664" s="29">
        <v>44317</v>
      </c>
      <c r="B664" s="30">
        <v>18.9</v>
      </c>
      <c r="C664" s="19">
        <v>19.4</v>
      </c>
      <c r="D664" s="19">
        <v>19.3909090909091</v>
      </c>
      <c r="E664" s="31"/>
      <c r="F664" s="30">
        <v>6.3</v>
      </c>
      <c r="G664" s="19">
        <v>5.4</v>
      </c>
      <c r="H664" s="19">
        <v>5.26818181818182</v>
      </c>
      <c r="I664" s="32"/>
      <c r="J664" s="33">
        <v>40.1320000000005</v>
      </c>
      <c r="K664" s="33">
        <v>42.1963636363636</v>
      </c>
      <c r="L664" s="33">
        <v>30.3545454545455</v>
      </c>
      <c r="M664" s="7"/>
      <c r="N664" s="7"/>
      <c r="O664" s="19"/>
      <c r="P664" s="19"/>
    </row>
    <row r="665" ht="16.6" customHeight="1">
      <c r="A665" s="29">
        <v>44348</v>
      </c>
      <c r="B665" s="30">
        <v>14.8</v>
      </c>
      <c r="C665" s="19">
        <v>15.5</v>
      </c>
      <c r="D665" s="19">
        <v>15.4681818181818</v>
      </c>
      <c r="E665" s="31"/>
      <c r="F665" s="30">
        <v>4.6</v>
      </c>
      <c r="G665" s="19">
        <v>3.7</v>
      </c>
      <c r="H665" s="19">
        <v>3.83636363636364</v>
      </c>
      <c r="I665" s="32"/>
      <c r="J665" s="33">
        <v>48.7680000000006</v>
      </c>
      <c r="K665" s="33">
        <v>50.1272727272727</v>
      </c>
      <c r="L665" s="33">
        <v>53.2090909090909</v>
      </c>
      <c r="M665" s="7"/>
      <c r="N665" s="7"/>
      <c r="O665" s="19"/>
      <c r="P665" s="19"/>
    </row>
    <row r="666" ht="16.6" customHeight="1">
      <c r="A666" s="29">
        <v>44378</v>
      </c>
      <c r="B666" s="30">
        <v>14</v>
      </c>
      <c r="C666" s="19">
        <v>14.7</v>
      </c>
      <c r="D666" s="19">
        <v>14.8952380952381</v>
      </c>
      <c r="E666" s="31"/>
      <c r="F666" s="30">
        <v>2.9</v>
      </c>
      <c r="G666" s="19">
        <v>2.5</v>
      </c>
      <c r="H666" s="19">
        <v>2.48095238095238</v>
      </c>
      <c r="I666" s="32"/>
      <c r="J666" s="33">
        <v>39.8780000000005</v>
      </c>
      <c r="K666" s="33">
        <v>40.0254545454545</v>
      </c>
      <c r="L666" s="33">
        <v>37.9636363636364</v>
      </c>
      <c r="M666" s="7"/>
      <c r="N666" s="7"/>
      <c r="O666" s="19"/>
      <c r="P666" s="19"/>
    </row>
    <row r="667" ht="16.6" customHeight="1">
      <c r="A667" s="29">
        <v>44409</v>
      </c>
      <c r="B667" s="30">
        <v>16.3</v>
      </c>
      <c r="C667" s="19">
        <v>16.5</v>
      </c>
      <c r="D667" s="19">
        <v>16.5619047619048</v>
      </c>
      <c r="E667" s="31"/>
      <c r="F667" s="30">
        <v>4.1</v>
      </c>
      <c r="G667" s="19">
        <v>2.6</v>
      </c>
      <c r="H667" s="19">
        <v>2.46190476190476</v>
      </c>
      <c r="I667" s="32"/>
      <c r="J667" s="33">
        <v>43.1800000000005</v>
      </c>
      <c r="K667" s="33">
        <v>42.4672727272727</v>
      </c>
      <c r="L667" s="33">
        <v>28.3142857142857</v>
      </c>
      <c r="M667" s="7"/>
      <c r="N667" s="7"/>
      <c r="O667" s="19"/>
      <c r="P667" s="19"/>
    </row>
    <row r="668" ht="16.6" customHeight="1">
      <c r="A668" s="29">
        <v>44440</v>
      </c>
      <c r="B668" s="30">
        <v>20</v>
      </c>
      <c r="C668" s="19">
        <v>20.7</v>
      </c>
      <c r="D668" s="19">
        <v>20.9285714285714</v>
      </c>
      <c r="E668" s="31"/>
      <c r="F668" s="30">
        <v>6.8</v>
      </c>
      <c r="G668" s="19">
        <v>5.2</v>
      </c>
      <c r="H668" s="19">
        <v>4.94285714285714</v>
      </c>
      <c r="I668" s="32"/>
      <c r="J668" s="33">
        <v>42.9260000000005</v>
      </c>
      <c r="K668" s="33">
        <v>43.4745454545455</v>
      </c>
      <c r="L668" s="33">
        <v>35.1904761904762</v>
      </c>
      <c r="M668" s="7"/>
      <c r="N668" s="7"/>
      <c r="O668" s="19"/>
      <c r="P668" s="19"/>
    </row>
    <row r="669" ht="16.6" customHeight="1">
      <c r="A669" s="29">
        <v>44470</v>
      </c>
      <c r="B669" s="30">
        <v>24.4</v>
      </c>
      <c r="C669" s="19">
        <v>25.2</v>
      </c>
      <c r="D669" s="19">
        <v>25.447619047619</v>
      </c>
      <c r="E669" s="31"/>
      <c r="F669" s="30">
        <v>9.9</v>
      </c>
      <c r="G669" s="19">
        <v>8.699999999999999</v>
      </c>
      <c r="H669" s="19">
        <v>8.642857142857141</v>
      </c>
      <c r="I669" s="32"/>
      <c r="J669" s="33">
        <v>42.6720000000005</v>
      </c>
      <c r="K669" s="33">
        <v>42.22</v>
      </c>
      <c r="L669" s="33">
        <v>38.4</v>
      </c>
      <c r="M669" s="7"/>
      <c r="N669" s="7"/>
      <c r="O669" s="19"/>
      <c r="P669" s="19"/>
    </row>
    <row r="670" ht="16.6" customHeight="1">
      <c r="A670" s="29">
        <v>44501</v>
      </c>
      <c r="B670" s="30">
        <v>28.9</v>
      </c>
      <c r="C670" s="19">
        <v>29.1</v>
      </c>
      <c r="D670" s="19">
        <v>29.5285714285714</v>
      </c>
      <c r="E670" s="31"/>
      <c r="F670" s="30">
        <v>13.5</v>
      </c>
      <c r="G670" s="19">
        <v>12.7</v>
      </c>
      <c r="H670" s="19">
        <v>13.0047619047619</v>
      </c>
      <c r="I670" s="32"/>
      <c r="J670" s="33">
        <v>33.7820000000004</v>
      </c>
      <c r="K670" s="33">
        <v>33.7909090909091</v>
      </c>
      <c r="L670" s="33">
        <v>46.74</v>
      </c>
      <c r="M670" s="7"/>
      <c r="N670" s="7"/>
      <c r="O670" s="19">
        <f>AVERAGE(B672,F672)</f>
        <v>17.2333333333334</v>
      </c>
      <c r="P670" t="s" s="34">
        <v>16</v>
      </c>
    </row>
    <row r="671" ht="16.6" customHeight="1">
      <c r="A671" s="29">
        <v>44531</v>
      </c>
      <c r="B671" s="30">
        <v>31.8</v>
      </c>
      <c r="C671" s="19">
        <v>31.9</v>
      </c>
      <c r="D671" s="19">
        <v>32.0285714285714</v>
      </c>
      <c r="E671" s="31"/>
      <c r="F671" s="30">
        <v>16.4</v>
      </c>
      <c r="G671" s="19">
        <v>15.4</v>
      </c>
      <c r="H671" s="19">
        <v>15.5</v>
      </c>
      <c r="I671" s="32"/>
      <c r="J671" s="33">
        <v>45.2120000000006</v>
      </c>
      <c r="K671" s="33">
        <v>46.2963636363636</v>
      </c>
      <c r="L671" s="33">
        <v>52.39</v>
      </c>
      <c r="M671" s="7"/>
      <c r="N671" s="7"/>
      <c r="O671" s="19">
        <f>AVERAGE(D672,H672)</f>
        <v>17.1739087301587</v>
      </c>
      <c r="P671" t="s" s="34">
        <v>17</v>
      </c>
    </row>
    <row r="672" ht="16.6" customHeight="1">
      <c r="A672" t="s" s="35">
        <v>18</v>
      </c>
      <c r="B672" s="36">
        <f>AVERAGE(B660:B671)</f>
        <v>23.9916666666667</v>
      </c>
      <c r="C672" s="36">
        <f>AVERAGE(C660:C671)</f>
        <v>24.5166666666667</v>
      </c>
      <c r="D672" s="36">
        <f>AVERAGE(D660:D671)</f>
        <v>24.6446608946609</v>
      </c>
      <c r="E672" s="37"/>
      <c r="F672" s="36">
        <f>AVERAGE(F660:F671)</f>
        <v>10.475</v>
      </c>
      <c r="G672" s="36">
        <f>AVERAGE(G660:G671)</f>
        <v>9.65833333333333</v>
      </c>
      <c r="H672" s="36">
        <f>AVERAGE(H660:H671)</f>
        <v>9.70315656565656</v>
      </c>
      <c r="I672" s="38"/>
      <c r="J672" s="36">
        <f>AVERAGE(J660:J671)</f>
        <v>41.5078333333338</v>
      </c>
      <c r="K672" s="36">
        <f>AVERAGE(K660:K671)</f>
        <v>42.0625757575758</v>
      </c>
      <c r="L672" s="36">
        <f>AVERAGE(L660:L671)</f>
        <v>41.5339574314574</v>
      </c>
      <c r="M672" s="7"/>
      <c r="N672" s="7"/>
      <c r="O672" s="19">
        <f>O671-O670</f>
        <v>-0.0594246031747</v>
      </c>
      <c r="P672" t="s" s="39">
        <v>19</v>
      </c>
    </row>
    <row r="673" ht="16.6" customHeight="1">
      <c r="A673" s="55"/>
      <c r="B673" s="49"/>
      <c r="C673" s="49"/>
      <c r="D673" t="s" s="40">
        <v>55</v>
      </c>
      <c r="E673" s="37"/>
      <c r="F673" s="49"/>
      <c r="G673" s="49"/>
      <c r="H673" t="s" s="40">
        <v>21</v>
      </c>
      <c r="I673" s="32"/>
      <c r="J673" s="19"/>
      <c r="K673" s="19"/>
      <c r="L673" s="19"/>
      <c r="M673" s="43"/>
      <c r="N673" s="19"/>
      <c r="O673" s="19"/>
      <c r="P673" s="19"/>
    </row>
    <row r="674" ht="16.6" customHeight="1">
      <c r="A674" s="55"/>
      <c r="B674" s="49"/>
      <c r="C674" s="49"/>
      <c r="D674" s="49"/>
      <c r="E674" s="37"/>
      <c r="F674" s="49"/>
      <c r="G674" s="49"/>
      <c r="H674" s="49"/>
      <c r="I674" s="32"/>
      <c r="J674" s="19"/>
      <c r="K674" s="19"/>
      <c r="L674" s="19"/>
      <c r="M674" s="43"/>
      <c r="N674" s="28"/>
      <c r="O674" s="28"/>
      <c r="P674" s="28"/>
    </row>
    <row r="675" ht="46.65" customHeight="1">
      <c r="A675" t="s" s="20">
        <v>338</v>
      </c>
      <c r="B675" t="s" s="21">
        <v>116</v>
      </c>
      <c r="C675" t="s" s="22">
        <v>339</v>
      </c>
      <c r="D675" t="s" s="22">
        <v>340</v>
      </c>
      <c r="E675" s="23"/>
      <c r="F675" t="s" s="21">
        <v>119</v>
      </c>
      <c r="G675" t="s" s="24">
        <v>339</v>
      </c>
      <c r="H675" t="s" s="24">
        <v>340</v>
      </c>
      <c r="I675" s="32"/>
      <c r="J675" t="s" s="21">
        <v>12</v>
      </c>
      <c r="K675" t="s" s="26">
        <v>341</v>
      </c>
      <c r="L675" t="s" s="26">
        <v>342</v>
      </c>
      <c r="M675" t="s" s="45">
        <v>343</v>
      </c>
      <c r="N675" s="7"/>
      <c r="O675" s="19"/>
      <c r="P675" s="19"/>
    </row>
    <row r="676" ht="16.6" customHeight="1">
      <c r="A676" s="29">
        <v>44197</v>
      </c>
      <c r="B676" s="30">
        <v>32.6</v>
      </c>
      <c r="C676" s="19">
        <v>33.8</v>
      </c>
      <c r="D676" s="19">
        <v>33.7772727272727</v>
      </c>
      <c r="E676" s="31"/>
      <c r="F676" s="30">
        <v>17.9</v>
      </c>
      <c r="G676" s="19">
        <v>17.8</v>
      </c>
      <c r="H676" s="19">
        <v>17.6818181818182</v>
      </c>
      <c r="I676" s="32"/>
      <c r="J676" s="33">
        <v>54.1020000000007</v>
      </c>
      <c r="K676" s="33">
        <v>42.4833333333333</v>
      </c>
      <c r="L676" s="33">
        <v>50.5090909090909</v>
      </c>
      <c r="M676" s="7"/>
      <c r="N676" s="7"/>
      <c r="O676" s="19"/>
      <c r="P676" s="19"/>
    </row>
    <row r="677" ht="16.6" customHeight="1">
      <c r="A677" s="29">
        <v>44228</v>
      </c>
      <c r="B677" s="30">
        <v>32.4</v>
      </c>
      <c r="C677" s="19">
        <v>32</v>
      </c>
      <c r="D677" s="19">
        <v>31.9772727272727</v>
      </c>
      <c r="E677" s="31"/>
      <c r="F677" s="30">
        <v>18.3</v>
      </c>
      <c r="G677" s="19">
        <v>17.2</v>
      </c>
      <c r="H677" s="19">
        <v>17.2409090909091</v>
      </c>
      <c r="I677" s="32"/>
      <c r="J677" s="33">
        <v>36.8300000000004</v>
      </c>
      <c r="K677" s="33">
        <v>39.2055555555556</v>
      </c>
      <c r="L677" s="33">
        <v>55.9909090909091</v>
      </c>
      <c r="M677" s="7"/>
      <c r="N677" s="7"/>
      <c r="O677" s="19"/>
      <c r="P677" s="19"/>
    </row>
    <row r="678" ht="16.6" customHeight="1">
      <c r="A678" s="29">
        <v>44256</v>
      </c>
      <c r="B678" s="30">
        <v>28.7</v>
      </c>
      <c r="C678" s="19">
        <v>28.7</v>
      </c>
      <c r="D678" s="19">
        <v>28.6909090909091</v>
      </c>
      <c r="E678" s="31"/>
      <c r="F678" s="30">
        <v>15.2</v>
      </c>
      <c r="G678" s="19">
        <v>14.1</v>
      </c>
      <c r="H678" s="19">
        <v>14.0909090909091</v>
      </c>
      <c r="I678" s="32"/>
      <c r="J678" s="33">
        <v>46.7360000000006</v>
      </c>
      <c r="K678" s="33">
        <v>42.7444444444444</v>
      </c>
      <c r="L678" s="33">
        <v>62.1454545454545</v>
      </c>
      <c r="M678" s="7"/>
      <c r="N678" s="7"/>
      <c r="O678" s="19"/>
      <c r="P678" s="19"/>
    </row>
    <row r="679" ht="16.6" customHeight="1">
      <c r="A679" s="29">
        <v>44287</v>
      </c>
      <c r="B679" s="30">
        <v>24.1</v>
      </c>
      <c r="C679" s="19">
        <v>24.2</v>
      </c>
      <c r="D679" s="19">
        <v>24.3590909090909</v>
      </c>
      <c r="E679" s="31"/>
      <c r="F679" s="51">
        <v>11.5</v>
      </c>
      <c r="G679" s="19">
        <v>9.5</v>
      </c>
      <c r="H679" s="19">
        <v>9.622727272727269</v>
      </c>
      <c r="I679" s="32"/>
      <c r="J679" s="33">
        <v>37.8460000000005</v>
      </c>
      <c r="K679" s="33">
        <v>39.5</v>
      </c>
      <c r="L679" s="33">
        <v>32.5727272727273</v>
      </c>
      <c r="M679" s="7"/>
      <c r="N679" s="7"/>
      <c r="O679" s="19"/>
      <c r="P679" s="19"/>
    </row>
    <row r="680" ht="16.6" customHeight="1">
      <c r="A680" s="29">
        <v>44317</v>
      </c>
      <c r="B680" s="30">
        <v>18.9</v>
      </c>
      <c r="C680" s="19">
        <v>18.9</v>
      </c>
      <c r="D680" s="19">
        <v>18.9545454545455</v>
      </c>
      <c r="E680" s="31"/>
      <c r="F680" s="30">
        <v>7.9</v>
      </c>
      <c r="G680" s="19">
        <v>5.2</v>
      </c>
      <c r="H680" s="19">
        <v>5.10909090909091</v>
      </c>
      <c r="I680" s="32"/>
      <c r="J680" s="33">
        <v>40.6400000000005</v>
      </c>
      <c r="K680" s="33">
        <v>39.9888888888889</v>
      </c>
      <c r="L680" s="33">
        <v>35.6818181818182</v>
      </c>
      <c r="M680" s="7"/>
      <c r="N680" s="7"/>
      <c r="O680" s="19"/>
      <c r="P680" s="19"/>
    </row>
    <row r="681" ht="16.6" customHeight="1">
      <c r="A681" s="29">
        <v>44348</v>
      </c>
      <c r="B681" s="30">
        <v>15.3</v>
      </c>
      <c r="C681" s="19">
        <v>15.1</v>
      </c>
      <c r="D681" s="19">
        <v>15.1636363636364</v>
      </c>
      <c r="E681" s="31"/>
      <c r="F681" s="30">
        <v>6</v>
      </c>
      <c r="G681" s="19">
        <v>3.7</v>
      </c>
      <c r="H681" s="19">
        <v>3.73181818181818</v>
      </c>
      <c r="I681" s="32"/>
      <c r="J681" s="33">
        <v>57.4040000000007</v>
      </c>
      <c r="K681" s="33">
        <v>67.42777777777781</v>
      </c>
      <c r="L681" s="33">
        <v>55.6272727272727</v>
      </c>
      <c r="M681" s="7"/>
      <c r="N681" s="7"/>
      <c r="O681" s="19"/>
      <c r="P681" s="19"/>
    </row>
    <row r="682" ht="16.6" customHeight="1">
      <c r="A682" s="29">
        <v>44378</v>
      </c>
      <c r="B682" s="30">
        <v>14.2</v>
      </c>
      <c r="C682" s="19">
        <v>14.4</v>
      </c>
      <c r="D682" s="19">
        <v>14.4095238095238</v>
      </c>
      <c r="E682" s="31"/>
      <c r="F682" s="30">
        <v>4.5</v>
      </c>
      <c r="G682" s="19">
        <v>2.3</v>
      </c>
      <c r="H682" s="19">
        <v>2.24761904761905</v>
      </c>
      <c r="I682" s="32"/>
      <c r="J682" s="33">
        <v>46.2280000000006</v>
      </c>
      <c r="K682" s="33">
        <v>48.0555555555556</v>
      </c>
      <c r="L682" s="33">
        <v>46.5454545454545</v>
      </c>
      <c r="M682" s="7"/>
      <c r="N682" s="7"/>
      <c r="O682" s="19"/>
      <c r="P682" s="19"/>
    </row>
    <row r="683" ht="16.6" customHeight="1">
      <c r="A683" s="29">
        <v>44409</v>
      </c>
      <c r="B683" s="30">
        <v>16.1</v>
      </c>
      <c r="C683" s="19">
        <v>16</v>
      </c>
      <c r="D683" s="19">
        <v>15.947619047619</v>
      </c>
      <c r="E683" s="31"/>
      <c r="F683" s="30">
        <v>5.5</v>
      </c>
      <c r="G683" s="19">
        <v>2.2</v>
      </c>
      <c r="H683" s="19">
        <v>2.10952380952381</v>
      </c>
      <c r="I683" s="32"/>
      <c r="J683" s="33">
        <v>46.7360000000006</v>
      </c>
      <c r="K683" s="33">
        <v>48.4277777777778</v>
      </c>
      <c r="L683" s="33">
        <v>40.2571428571429</v>
      </c>
      <c r="M683" s="7"/>
      <c r="N683" s="7"/>
      <c r="O683" s="19"/>
      <c r="P683" s="19"/>
    </row>
    <row r="684" ht="16.6" customHeight="1">
      <c r="A684" s="29">
        <v>44440</v>
      </c>
      <c r="B684" s="30">
        <v>20.3</v>
      </c>
      <c r="C684" s="19">
        <v>20.2</v>
      </c>
      <c r="D684" s="19">
        <v>20.2380952380952</v>
      </c>
      <c r="E684" s="31"/>
      <c r="F684" s="30">
        <v>7.9</v>
      </c>
      <c r="G684" s="19">
        <v>4.5</v>
      </c>
      <c r="H684" s="19">
        <v>4.28095238095238</v>
      </c>
      <c r="I684" s="32"/>
      <c r="J684" s="33">
        <v>40.8940000000005</v>
      </c>
      <c r="K684" s="33">
        <v>35.8277777777778</v>
      </c>
      <c r="L684" s="33">
        <v>42.2380952380952</v>
      </c>
      <c r="M684" s="7"/>
      <c r="N684" s="7"/>
      <c r="O684" s="19"/>
      <c r="P684" s="19"/>
    </row>
    <row r="685" ht="16.6" customHeight="1">
      <c r="A685" s="29">
        <v>44470</v>
      </c>
      <c r="B685" s="30">
        <v>24.3</v>
      </c>
      <c r="C685" s="19">
        <v>24.4</v>
      </c>
      <c r="D685" s="19">
        <v>24.5761904761905</v>
      </c>
      <c r="E685" s="31"/>
      <c r="F685" s="30">
        <v>10.7</v>
      </c>
      <c r="G685" s="19">
        <v>7.8</v>
      </c>
      <c r="H685" s="19">
        <v>7.75714285714286</v>
      </c>
      <c r="I685" s="32"/>
      <c r="J685" s="33">
        <v>39.8780000000005</v>
      </c>
      <c r="K685" s="33">
        <v>37.3</v>
      </c>
      <c r="L685" s="33">
        <v>46.3238095238095</v>
      </c>
      <c r="M685" s="7"/>
      <c r="N685" s="7"/>
      <c r="O685" s="19"/>
      <c r="P685" s="19"/>
    </row>
    <row r="686" ht="16.6" customHeight="1">
      <c r="A686" s="29">
        <v>44501</v>
      </c>
      <c r="B686" s="30">
        <v>28.8</v>
      </c>
      <c r="C686" s="19">
        <v>28.4</v>
      </c>
      <c r="D686" s="19">
        <v>28.5809523809524</v>
      </c>
      <c r="E686" s="31"/>
      <c r="F686" s="30">
        <v>14.2</v>
      </c>
      <c r="G686" s="19">
        <v>12.1</v>
      </c>
      <c r="H686" s="19">
        <v>12.2761904761905</v>
      </c>
      <c r="I686" s="32"/>
      <c r="J686" s="33">
        <v>36.5760000000004</v>
      </c>
      <c r="K686" s="33">
        <v>46.2944444444444</v>
      </c>
      <c r="L686" s="33">
        <v>67.8095238095238</v>
      </c>
      <c r="M686" s="7"/>
      <c r="N686" s="7"/>
      <c r="O686" s="19">
        <f>AVERAGE(B688,F688)</f>
        <v>17.6375</v>
      </c>
      <c r="P686" t="s" s="34">
        <v>16</v>
      </c>
    </row>
    <row r="687" ht="16.6" customHeight="1">
      <c r="A687" s="29">
        <v>44531</v>
      </c>
      <c r="B687" s="30">
        <v>31.1</v>
      </c>
      <c r="C687" s="19">
        <v>31.2</v>
      </c>
      <c r="D687" s="19">
        <v>31.247619047619</v>
      </c>
      <c r="E687" s="31"/>
      <c r="F687" s="30">
        <v>16.9</v>
      </c>
      <c r="G687" s="19">
        <v>14.7</v>
      </c>
      <c r="H687" s="19">
        <v>14.7428571428571</v>
      </c>
      <c r="I687" s="32"/>
      <c r="J687" s="33">
        <v>52.0700000000006</v>
      </c>
      <c r="K687" s="33">
        <v>68.6111111111111</v>
      </c>
      <c r="L687" s="33">
        <v>61.4857142857143</v>
      </c>
      <c r="M687" s="7"/>
      <c r="N687" s="7"/>
      <c r="O687" s="19">
        <f>AVERAGE(D688,H688)</f>
        <v>16.6172619047619</v>
      </c>
      <c r="P687" t="s" s="34">
        <v>17</v>
      </c>
    </row>
    <row r="688" ht="16.6" customHeight="1">
      <c r="A688" t="s" s="35">
        <v>18</v>
      </c>
      <c r="B688" s="36">
        <f>AVERAGE(B676:B687)</f>
        <v>23.9</v>
      </c>
      <c r="C688" s="36">
        <f>AVERAGE(C676:C687)</f>
        <v>23.9416666666667</v>
      </c>
      <c r="D688" s="36">
        <f>AVERAGE(D676:D687)</f>
        <v>23.9935606060606</v>
      </c>
      <c r="E688" s="37"/>
      <c r="F688" s="36">
        <f>AVERAGE(F676:F687)</f>
        <v>11.375</v>
      </c>
      <c r="G688" s="36">
        <f>AVERAGE(G676:G687)</f>
        <v>9.258333333333329</v>
      </c>
      <c r="H688" s="36">
        <f>AVERAGE(H676:H687)</f>
        <v>9.24096320346321</v>
      </c>
      <c r="I688" s="38"/>
      <c r="J688" s="36">
        <f>AVERAGE(J676:J687)</f>
        <v>44.6616666666672</v>
      </c>
      <c r="K688" s="36">
        <f>AVERAGE(K676:K687)</f>
        <v>46.3222222222222</v>
      </c>
      <c r="L688" s="36">
        <f>AVERAGE(L676:L687)</f>
        <v>49.7655844155844</v>
      </c>
      <c r="M688" s="7"/>
      <c r="N688" s="7"/>
      <c r="O688" s="19">
        <f>O687-O686</f>
        <v>-1.0202380952381</v>
      </c>
      <c r="P688" t="s" s="39">
        <v>19</v>
      </c>
    </row>
    <row r="689" ht="16.6" customHeight="1">
      <c r="A689" s="55"/>
      <c r="B689" s="49"/>
      <c r="C689" s="49"/>
      <c r="D689" t="s" s="40">
        <v>55</v>
      </c>
      <c r="E689" s="37"/>
      <c r="F689" s="49"/>
      <c r="G689" s="49"/>
      <c r="H689" t="s" s="40">
        <v>21</v>
      </c>
      <c r="I689" s="32"/>
      <c r="J689" s="19"/>
      <c r="K689" s="19"/>
      <c r="L689" s="19"/>
      <c r="M689" s="43"/>
      <c r="N689" s="19"/>
      <c r="O689" s="19"/>
      <c r="P689" s="19"/>
    </row>
    <row r="690" ht="16.6" customHeight="1">
      <c r="A690" s="55"/>
      <c r="B690" s="49"/>
      <c r="C690" s="49"/>
      <c r="D690" s="49"/>
      <c r="E690" s="37"/>
      <c r="F690" s="49"/>
      <c r="G690" s="49"/>
      <c r="H690" s="49"/>
      <c r="I690" s="32"/>
      <c r="J690" s="19"/>
      <c r="K690" s="19"/>
      <c r="L690" s="19"/>
      <c r="M690" s="43"/>
      <c r="N690" s="19"/>
      <c r="O690" s="19"/>
      <c r="P690" s="19"/>
    </row>
    <row r="691" ht="46.65" customHeight="1">
      <c r="A691" t="s" s="20">
        <v>344</v>
      </c>
      <c r="B691" t="s" s="21">
        <v>173</v>
      </c>
      <c r="C691" t="s" s="22">
        <v>345</v>
      </c>
      <c r="D691" t="s" s="22">
        <v>346</v>
      </c>
      <c r="E691" s="23"/>
      <c r="F691" t="s" s="21">
        <v>176</v>
      </c>
      <c r="G691" t="s" s="24">
        <v>345</v>
      </c>
      <c r="H691" t="s" s="24">
        <v>346</v>
      </c>
      <c r="I691" s="32"/>
      <c r="J691" t="s" s="21">
        <v>70</v>
      </c>
      <c r="K691" t="s" s="26">
        <v>347</v>
      </c>
      <c r="L691" t="s" s="26">
        <v>348</v>
      </c>
      <c r="M691" t="s" s="45">
        <v>349</v>
      </c>
      <c r="N691" s="7"/>
      <c r="O691" s="19"/>
      <c r="P691" s="19"/>
    </row>
    <row r="692" ht="16.6" customHeight="1">
      <c r="A692" s="29">
        <v>44197</v>
      </c>
      <c r="B692" s="30">
        <v>33.4</v>
      </c>
      <c r="C692" s="19">
        <v>33</v>
      </c>
      <c r="D692" s="19">
        <v>33.7363636363636</v>
      </c>
      <c r="E692" s="31"/>
      <c r="F692" s="30">
        <v>16.3</v>
      </c>
      <c r="G692" s="19">
        <v>17.1</v>
      </c>
      <c r="H692" s="19">
        <v>18.1909090909091</v>
      </c>
      <c r="I692" s="32"/>
      <c r="J692" s="33">
        <v>51.5620000000006</v>
      </c>
      <c r="K692" s="33">
        <v>52.8</v>
      </c>
      <c r="L692" s="33">
        <v>51.8181818181818</v>
      </c>
      <c r="M692" s="7"/>
      <c r="N692" s="7"/>
      <c r="O692" s="19"/>
      <c r="P692" s="19"/>
    </row>
    <row r="693" ht="16.6" customHeight="1">
      <c r="A693" s="29">
        <v>44228</v>
      </c>
      <c r="B693" s="30">
        <v>33.2</v>
      </c>
      <c r="C693" s="19">
        <v>32.1</v>
      </c>
      <c r="D693" s="19">
        <v>32.0409090909091</v>
      </c>
      <c r="E693" s="31"/>
      <c r="F693" s="30">
        <v>16</v>
      </c>
      <c r="G693" s="19">
        <v>16.7</v>
      </c>
      <c r="H693" s="19">
        <v>17.5</v>
      </c>
      <c r="I693" s="32"/>
      <c r="J693" s="33">
        <v>37.8460000000005</v>
      </c>
      <c r="K693" s="33">
        <v>33.2347826086957</v>
      </c>
      <c r="L693" s="33">
        <v>58.1045454545455</v>
      </c>
      <c r="M693" s="7"/>
      <c r="N693" s="7"/>
      <c r="O693" s="19"/>
      <c r="P693" s="19"/>
    </row>
    <row r="694" ht="16.6" customHeight="1">
      <c r="A694" s="29">
        <v>44256</v>
      </c>
      <c r="B694" s="30">
        <v>29.7</v>
      </c>
      <c r="C694" s="19">
        <v>29.3</v>
      </c>
      <c r="D694" s="19">
        <v>28.8954545454545</v>
      </c>
      <c r="E694" s="31"/>
      <c r="F694" s="30">
        <v>13.2</v>
      </c>
      <c r="G694" s="19">
        <v>14</v>
      </c>
      <c r="H694" s="19">
        <v>14.4454545454545</v>
      </c>
      <c r="I694" s="32"/>
      <c r="J694" s="33">
        <v>45.4660000000006</v>
      </c>
      <c r="K694" s="33">
        <v>50.1652173913043</v>
      </c>
      <c r="L694" s="33">
        <v>67.2045454545455</v>
      </c>
      <c r="M694" s="7"/>
      <c r="N694" s="7"/>
      <c r="O694" s="19"/>
      <c r="P694" s="19"/>
    </row>
    <row r="695" ht="16.6" customHeight="1">
      <c r="A695" s="29">
        <v>44287</v>
      </c>
      <c r="B695" s="30">
        <v>24.8</v>
      </c>
      <c r="C695" s="19">
        <v>24.6</v>
      </c>
      <c r="D695" s="19">
        <v>24.9772727272727</v>
      </c>
      <c r="E695" s="31"/>
      <c r="F695" s="51">
        <v>8.800000000000001</v>
      </c>
      <c r="G695" s="19">
        <v>9.5</v>
      </c>
      <c r="H695" s="19">
        <v>9.877272727272731</v>
      </c>
      <c r="I695" s="32"/>
      <c r="J695" s="33">
        <v>44.9580000000005</v>
      </c>
      <c r="K695" s="33">
        <v>42.6478260869565</v>
      </c>
      <c r="L695" s="33">
        <v>36.2772727272727</v>
      </c>
      <c r="M695" s="7"/>
      <c r="N695" s="7"/>
      <c r="O695" s="19"/>
      <c r="P695" s="19"/>
    </row>
    <row r="696" ht="16.6" customHeight="1">
      <c r="A696" s="29">
        <v>44317</v>
      </c>
      <c r="B696" s="30">
        <v>19.6</v>
      </c>
      <c r="C696" s="19">
        <v>19.8</v>
      </c>
      <c r="D696" s="19">
        <v>20.1454545454545</v>
      </c>
      <c r="E696" s="31"/>
      <c r="F696" s="30">
        <v>5.2</v>
      </c>
      <c r="G696" s="19">
        <v>5.7</v>
      </c>
      <c r="H696" s="19">
        <v>5.3</v>
      </c>
      <c r="I696" s="32"/>
      <c r="J696" s="33">
        <v>45.7200000000006</v>
      </c>
      <c r="K696" s="33">
        <v>47.8521739130435</v>
      </c>
      <c r="L696" s="33">
        <v>36.2571428571429</v>
      </c>
      <c r="M696" s="7"/>
      <c r="N696" s="7"/>
      <c r="O696" s="19"/>
      <c r="P696" s="19"/>
    </row>
    <row r="697" ht="16.6" customHeight="1">
      <c r="A697" s="29">
        <v>44348</v>
      </c>
      <c r="B697" s="30">
        <v>15.6</v>
      </c>
      <c r="C697" s="19">
        <v>16.1</v>
      </c>
      <c r="D697" s="19">
        <v>16.5454545454545</v>
      </c>
      <c r="E697" s="31"/>
      <c r="F697" s="30">
        <v>3.6</v>
      </c>
      <c r="G697" s="19">
        <v>3.5</v>
      </c>
      <c r="H697" s="19">
        <v>3.75</v>
      </c>
      <c r="I697" s="32"/>
      <c r="J697" s="33">
        <v>56.1340000000007</v>
      </c>
      <c r="K697" s="33">
        <v>67.7</v>
      </c>
      <c r="L697" s="33">
        <v>55.6818181818182</v>
      </c>
      <c r="M697" s="7"/>
      <c r="N697" s="7"/>
      <c r="O697" s="19"/>
      <c r="P697" s="19"/>
    </row>
    <row r="698" ht="16.6" customHeight="1">
      <c r="A698" s="29">
        <v>44378</v>
      </c>
      <c r="B698" s="30">
        <v>14.7</v>
      </c>
      <c r="C698" s="19">
        <v>15.3</v>
      </c>
      <c r="D698" s="19">
        <v>15.8666666666667</v>
      </c>
      <c r="E698" s="31"/>
      <c r="F698" s="30">
        <v>2.3</v>
      </c>
      <c r="G698" s="19">
        <v>2.2</v>
      </c>
      <c r="H698" s="19">
        <v>2.17619047619048</v>
      </c>
      <c r="I698" s="32"/>
      <c r="J698" s="33">
        <v>46.7360000000006</v>
      </c>
      <c r="K698" s="33">
        <v>52.6608695652174</v>
      </c>
      <c r="L698" s="33">
        <v>45.4136363636364</v>
      </c>
      <c r="M698" s="7"/>
      <c r="N698" s="7"/>
      <c r="O698" s="19"/>
      <c r="P698" s="19"/>
    </row>
    <row r="699" ht="16.6" customHeight="1">
      <c r="A699" s="29">
        <v>44409</v>
      </c>
      <c r="B699" s="30">
        <v>16.7</v>
      </c>
      <c r="C699" s="19">
        <v>17</v>
      </c>
      <c r="D699" s="19">
        <v>17.4238095238095</v>
      </c>
      <c r="E699" s="31"/>
      <c r="F699" s="30">
        <v>2.8</v>
      </c>
      <c r="G699" s="19">
        <v>2.9</v>
      </c>
      <c r="H699" s="19">
        <v>2.47619047619048</v>
      </c>
      <c r="I699" s="32"/>
      <c r="J699" s="33">
        <v>48.0060000000006</v>
      </c>
      <c r="K699" s="33">
        <v>42</v>
      </c>
      <c r="L699" s="33">
        <v>36.39</v>
      </c>
      <c r="M699" s="7"/>
      <c r="N699" s="7"/>
      <c r="O699" s="19"/>
      <c r="P699" s="19"/>
    </row>
    <row r="700" ht="16.6" customHeight="1">
      <c r="A700" s="29">
        <v>44440</v>
      </c>
      <c r="B700" s="30">
        <v>21</v>
      </c>
      <c r="C700" s="19">
        <v>20.8</v>
      </c>
      <c r="D700" s="19">
        <v>21.5285714285714</v>
      </c>
      <c r="E700" s="31"/>
      <c r="F700" s="30">
        <v>5.4</v>
      </c>
      <c r="G700" s="19">
        <v>5.4</v>
      </c>
      <c r="H700" s="19">
        <v>5.26190476190476</v>
      </c>
      <c r="I700" s="32"/>
      <c r="J700" s="33">
        <v>41.4020000000005</v>
      </c>
      <c r="K700" s="33">
        <v>35.7521739130435</v>
      </c>
      <c r="L700" s="33">
        <v>44.5333333333333</v>
      </c>
      <c r="M700" s="7"/>
      <c r="N700" s="7"/>
      <c r="O700" s="19"/>
      <c r="P700" s="19"/>
    </row>
    <row r="701" ht="16.6" customHeight="1">
      <c r="A701" s="29">
        <v>44470</v>
      </c>
      <c r="B701" s="30">
        <v>25.6</v>
      </c>
      <c r="C701" s="19">
        <v>24.9</v>
      </c>
      <c r="D701" s="19">
        <v>25.3095238095238</v>
      </c>
      <c r="E701" s="31"/>
      <c r="F701" s="30">
        <v>8.300000000000001</v>
      </c>
      <c r="G701" s="19">
        <v>8.6</v>
      </c>
      <c r="H701" s="19">
        <v>8.776190476190481</v>
      </c>
      <c r="I701" s="32"/>
      <c r="J701" s="33">
        <v>45.9740000000006</v>
      </c>
      <c r="K701" s="33">
        <v>39.4652173913043</v>
      </c>
      <c r="L701" s="33">
        <v>53.9421052631579</v>
      </c>
      <c r="M701" s="7"/>
      <c r="N701" s="7"/>
      <c r="O701" s="19"/>
      <c r="P701" s="19"/>
    </row>
    <row r="702" ht="16.6" customHeight="1">
      <c r="A702" s="29">
        <v>44501</v>
      </c>
      <c r="B702" s="30">
        <v>29.7</v>
      </c>
      <c r="C702" s="19">
        <v>28.5</v>
      </c>
      <c r="D702" s="19">
        <v>29.1285714285714</v>
      </c>
      <c r="E702" s="31"/>
      <c r="F702" s="30">
        <v>12.4</v>
      </c>
      <c r="G702" s="19">
        <v>12.3</v>
      </c>
      <c r="H702" s="19">
        <v>13.147619047619</v>
      </c>
      <c r="I702" s="32"/>
      <c r="J702" s="33">
        <v>51.8160000000006</v>
      </c>
      <c r="K702" s="33">
        <v>53.1260869565217</v>
      </c>
      <c r="L702" s="33">
        <v>67.6904761904762</v>
      </c>
      <c r="M702" s="7"/>
      <c r="N702" s="7"/>
      <c r="O702" s="19">
        <f>AVERAGE(B704,F704)</f>
        <v>16.9041666666667</v>
      </c>
      <c r="P702" t="s" s="34">
        <v>16</v>
      </c>
    </row>
    <row r="703" ht="16.6" customHeight="1">
      <c r="A703" s="29">
        <v>44531</v>
      </c>
      <c r="B703" s="30">
        <v>32.2</v>
      </c>
      <c r="C703" s="19">
        <v>31.6</v>
      </c>
      <c r="D703" s="19">
        <v>31.5571428571429</v>
      </c>
      <c r="E703" s="31"/>
      <c r="F703" s="30">
        <v>15.2</v>
      </c>
      <c r="G703" s="19">
        <v>15.2</v>
      </c>
      <c r="H703" s="19">
        <v>15.6571428571429</v>
      </c>
      <c r="I703" s="32"/>
      <c r="J703" s="33">
        <v>60.9600000000007</v>
      </c>
      <c r="K703" s="33">
        <v>67.8695652173913</v>
      </c>
      <c r="L703" s="33">
        <v>67.54761904761899</v>
      </c>
      <c r="M703" s="7"/>
      <c r="N703" s="7"/>
      <c r="O703" s="19">
        <f>AVERAGE(D704,H704)</f>
        <v>17.2380862193362</v>
      </c>
      <c r="P703" t="s" s="34">
        <v>17</v>
      </c>
    </row>
    <row r="704" ht="16.6" customHeight="1">
      <c r="A704" t="s" s="35">
        <v>18</v>
      </c>
      <c r="B704" s="36">
        <f>AVERAGE(B692:B703)</f>
        <v>24.6833333333333</v>
      </c>
      <c r="C704" s="36">
        <f>AVERAGE(C692:C703)</f>
        <v>24.4166666666667</v>
      </c>
      <c r="D704" s="36">
        <f>AVERAGE(D692:D703)</f>
        <v>24.7629329004329</v>
      </c>
      <c r="E704" s="37"/>
      <c r="F704" s="36">
        <f>AVERAGE(F692:F703)</f>
        <v>9.125</v>
      </c>
      <c r="G704" s="36">
        <f>AVERAGE(G692:G703)</f>
        <v>9.425000000000001</v>
      </c>
      <c r="H704" s="36">
        <f>AVERAGE(H692:H703)</f>
        <v>9.71323953823954</v>
      </c>
      <c r="I704" s="38"/>
      <c r="J704" s="36">
        <f>AVERAGE(J692:J703)</f>
        <v>48.0483333333339</v>
      </c>
      <c r="K704" s="36">
        <f>AVERAGE(K692:K703)</f>
        <v>48.7728260869565</v>
      </c>
      <c r="L704" s="36">
        <f>AVERAGE(L692:L703)</f>
        <v>51.7383897243108</v>
      </c>
      <c r="M704" s="7"/>
      <c r="N704" s="7"/>
      <c r="O704" s="19">
        <f>O703-O702</f>
        <v>0.3339195526695</v>
      </c>
      <c r="P704" t="s" s="39">
        <v>19</v>
      </c>
    </row>
    <row r="705" ht="16.6" customHeight="1">
      <c r="A705" s="55"/>
      <c r="B705" s="49"/>
      <c r="C705" s="49"/>
      <c r="D705" s="49"/>
      <c r="E705" s="37"/>
      <c r="F705" s="49"/>
      <c r="G705" s="49"/>
      <c r="H705" s="49"/>
      <c r="I705" s="32"/>
      <c r="J705" s="19"/>
      <c r="K705" s="19"/>
      <c r="L705" s="19"/>
      <c r="M705" s="43"/>
      <c r="N705" s="19"/>
      <c r="O705" s="19"/>
      <c r="P705" s="19"/>
    </row>
    <row r="706" ht="16.6" customHeight="1">
      <c r="A706" s="55"/>
      <c r="B706" s="49"/>
      <c r="C706" s="49"/>
      <c r="D706" s="49"/>
      <c r="E706" s="37"/>
      <c r="F706" s="49"/>
      <c r="G706" s="49"/>
      <c r="H706" s="49"/>
      <c r="I706" s="32"/>
      <c r="J706" s="19"/>
      <c r="K706" s="19"/>
      <c r="L706" s="19"/>
      <c r="M706" s="43"/>
      <c r="N706" s="28"/>
      <c r="O706" s="28"/>
      <c r="P706" s="19"/>
    </row>
    <row r="707" ht="46.65" customHeight="1">
      <c r="A707" t="s" s="54">
        <v>350</v>
      </c>
      <c r="B707" t="s" s="21">
        <v>150</v>
      </c>
      <c r="C707" t="s" s="22">
        <v>351</v>
      </c>
      <c r="D707" t="s" s="22">
        <v>352</v>
      </c>
      <c r="E707" s="23"/>
      <c r="F707" t="s" s="21">
        <v>153</v>
      </c>
      <c r="G707" t="s" s="24">
        <v>351</v>
      </c>
      <c r="H707" t="s" s="24">
        <v>352</v>
      </c>
      <c r="I707" s="25"/>
      <c r="J707" t="s" s="21">
        <v>94</v>
      </c>
      <c r="K707" t="s" s="26">
        <v>353</v>
      </c>
      <c r="L707" t="s" s="26">
        <v>354</v>
      </c>
      <c r="M707" t="s" s="56">
        <v>355</v>
      </c>
      <c r="N707" s="7"/>
      <c r="O707" s="19"/>
      <c r="P707" s="19"/>
    </row>
    <row r="708" ht="16.6" customHeight="1">
      <c r="A708" s="29">
        <v>44197</v>
      </c>
      <c r="B708" s="30">
        <v>29.6</v>
      </c>
      <c r="C708" s="19">
        <v>30.5</v>
      </c>
      <c r="D708" s="19">
        <v>30.7818181818182</v>
      </c>
      <c r="E708" s="31"/>
      <c r="F708" s="30">
        <v>16.4</v>
      </c>
      <c r="G708" s="19">
        <v>17.9</v>
      </c>
      <c r="H708" s="19">
        <v>18.0409090909091</v>
      </c>
      <c r="I708" s="32"/>
      <c r="J708" s="33">
        <v>81.534000000001</v>
      </c>
      <c r="K708" s="33">
        <v>75.364</v>
      </c>
      <c r="L708" s="33">
        <v>71.1545454545455</v>
      </c>
      <c r="M708" s="7"/>
      <c r="N708" s="7"/>
      <c r="O708" s="19"/>
      <c r="P708" s="19"/>
    </row>
    <row r="709" ht="16.6" customHeight="1">
      <c r="A709" s="29">
        <v>44228</v>
      </c>
      <c r="B709" s="30">
        <v>29</v>
      </c>
      <c r="C709" s="19">
        <v>29.2</v>
      </c>
      <c r="D709" s="19">
        <v>29.3</v>
      </c>
      <c r="E709" s="31"/>
      <c r="F709" s="30">
        <v>16.7</v>
      </c>
      <c r="G709" s="19">
        <v>17.8</v>
      </c>
      <c r="H709" s="19">
        <v>17.9136363636364</v>
      </c>
      <c r="I709" s="32"/>
      <c r="J709" s="33">
        <v>70.10400000000089</v>
      </c>
      <c r="K709" s="33">
        <v>74.812</v>
      </c>
      <c r="L709" s="33">
        <v>121.718181818182</v>
      </c>
      <c r="M709" s="7"/>
      <c r="N709" s="7"/>
      <c r="O709" s="19"/>
      <c r="P709" s="19"/>
    </row>
    <row r="710" ht="16.6" customHeight="1">
      <c r="A710" s="29">
        <v>44256</v>
      </c>
      <c r="B710" s="30">
        <v>27</v>
      </c>
      <c r="C710" s="19">
        <v>27</v>
      </c>
      <c r="D710" s="19">
        <v>27.0590909090909</v>
      </c>
      <c r="E710" s="31"/>
      <c r="F710" s="30">
        <v>14.4</v>
      </c>
      <c r="G710" s="19">
        <v>15.8</v>
      </c>
      <c r="H710" s="19">
        <v>15.9136363636364</v>
      </c>
      <c r="I710" s="32"/>
      <c r="J710" s="33">
        <v>85.344000000001</v>
      </c>
      <c r="K710" s="33">
        <v>76.94799999999999</v>
      </c>
      <c r="L710" s="33">
        <v>100.372727272727</v>
      </c>
      <c r="M710" s="7"/>
      <c r="N710" s="7"/>
      <c r="O710" s="19"/>
      <c r="P710" s="19"/>
    </row>
    <row r="711" ht="16.6" customHeight="1">
      <c r="A711" s="29">
        <v>44287</v>
      </c>
      <c r="B711" s="30">
        <v>23.8</v>
      </c>
      <c r="C711" s="19">
        <v>24.2</v>
      </c>
      <c r="D711" s="19">
        <v>24.2636363636364</v>
      </c>
      <c r="E711" s="31"/>
      <c r="F711" s="51">
        <v>11</v>
      </c>
      <c r="G711" s="19">
        <v>11.7</v>
      </c>
      <c r="H711" s="19">
        <v>11.9272727272727</v>
      </c>
      <c r="I711" s="32"/>
      <c r="J711" s="33">
        <v>63.5000000000008</v>
      </c>
      <c r="K711" s="33">
        <v>69.792</v>
      </c>
      <c r="L711" s="33">
        <v>54.4090909090909</v>
      </c>
      <c r="M711" s="7"/>
      <c r="N711" s="7"/>
      <c r="O711" s="19"/>
      <c r="P711" s="19"/>
    </row>
    <row r="712" ht="16.6" customHeight="1">
      <c r="A712" s="29">
        <v>44317</v>
      </c>
      <c r="B712" s="30">
        <v>20.3</v>
      </c>
      <c r="C712" s="19">
        <v>20.9</v>
      </c>
      <c r="D712" s="19">
        <v>20.9363636363636</v>
      </c>
      <c r="E712" s="31"/>
      <c r="F712" s="30">
        <v>7.2</v>
      </c>
      <c r="G712" s="19">
        <v>7.5</v>
      </c>
      <c r="H712" s="19">
        <v>7.11363636363636</v>
      </c>
      <c r="I712" s="32"/>
      <c r="J712" s="33">
        <v>59.9440000000007</v>
      </c>
      <c r="K712" s="33">
        <v>52.112</v>
      </c>
      <c r="L712" s="33">
        <v>31.9727272727273</v>
      </c>
      <c r="M712" s="7"/>
      <c r="N712" s="7"/>
      <c r="O712" s="19"/>
      <c r="P712" s="19"/>
    </row>
    <row r="713" ht="16.6" customHeight="1">
      <c r="A713" s="29">
        <v>44348</v>
      </c>
      <c r="B713" s="30">
        <v>17.6</v>
      </c>
      <c r="C713" s="19">
        <v>18</v>
      </c>
      <c r="D713" s="19">
        <v>18.0363636363636</v>
      </c>
      <c r="E713" s="31"/>
      <c r="F713" s="30">
        <v>4.5</v>
      </c>
      <c r="G713" s="19">
        <v>5.3</v>
      </c>
      <c r="H713" s="19">
        <v>5.22727272727273</v>
      </c>
      <c r="I713" s="32"/>
      <c r="J713" s="33">
        <v>56.8960000000007</v>
      </c>
      <c r="K713" s="33">
        <v>47.544</v>
      </c>
      <c r="L713" s="33">
        <v>59.1909090909091</v>
      </c>
      <c r="M713" s="7"/>
      <c r="N713" s="7"/>
      <c r="O713" s="19"/>
      <c r="P713" s="19"/>
    </row>
    <row r="714" ht="16.6" customHeight="1">
      <c r="A714" s="29">
        <v>44378</v>
      </c>
      <c r="B714" s="30">
        <v>17.2</v>
      </c>
      <c r="C714" s="19">
        <v>17.8</v>
      </c>
      <c r="D714" s="19">
        <v>18.0380952380952</v>
      </c>
      <c r="E714" s="31"/>
      <c r="F714" s="30">
        <v>3.3</v>
      </c>
      <c r="G714" s="19">
        <v>3.6</v>
      </c>
      <c r="H714" s="19">
        <v>3.53333333333333</v>
      </c>
      <c r="I714" s="32"/>
      <c r="J714" s="33">
        <v>58.6740000000007</v>
      </c>
      <c r="K714" s="33">
        <v>60.924</v>
      </c>
      <c r="L714" s="33">
        <v>24.9818181818182</v>
      </c>
      <c r="M714" s="7"/>
      <c r="N714" s="7"/>
      <c r="O714" s="19"/>
      <c r="P714" s="19"/>
    </row>
    <row r="715" ht="16.6" customHeight="1">
      <c r="A715" s="29">
        <v>44409</v>
      </c>
      <c r="B715" s="30">
        <v>19</v>
      </c>
      <c r="C715" s="19">
        <v>19.8</v>
      </c>
      <c r="D715" s="19">
        <v>19.7285714285714</v>
      </c>
      <c r="E715" s="31"/>
      <c r="F715" s="30">
        <v>4.2</v>
      </c>
      <c r="G715" s="19">
        <v>4.4</v>
      </c>
      <c r="H715" s="19">
        <v>4.33809523809524</v>
      </c>
      <c r="I715" s="32"/>
      <c r="J715" s="33">
        <v>38.8620000000005</v>
      </c>
      <c r="K715" s="33">
        <v>27.072</v>
      </c>
      <c r="L715" s="33">
        <v>26.4761904761905</v>
      </c>
      <c r="M715" s="7"/>
      <c r="N715" s="7"/>
      <c r="O715" s="19"/>
      <c r="P715" s="19"/>
    </row>
    <row r="716" ht="16.6" customHeight="1">
      <c r="A716" s="29">
        <v>44440</v>
      </c>
      <c r="B716" s="30">
        <v>22.3</v>
      </c>
      <c r="C716" s="19">
        <v>22.9</v>
      </c>
      <c r="D716" s="19">
        <v>23.1666666666667</v>
      </c>
      <c r="E716" s="31"/>
      <c r="F716" s="30">
        <v>6.9</v>
      </c>
      <c r="G716" s="19">
        <v>8</v>
      </c>
      <c r="H716" s="19">
        <v>7.76190476190476</v>
      </c>
      <c r="I716" s="32"/>
      <c r="J716" s="33">
        <v>44.1960000000005</v>
      </c>
      <c r="K716" s="33">
        <v>36.592</v>
      </c>
      <c r="L716" s="33">
        <v>36.0666666666667</v>
      </c>
      <c r="M716" s="7"/>
      <c r="N716" s="7"/>
      <c r="O716" s="19"/>
      <c r="P716" s="19"/>
    </row>
    <row r="717" ht="16.6" customHeight="1">
      <c r="A717" s="29">
        <v>44470</v>
      </c>
      <c r="B717" s="30">
        <v>25.2</v>
      </c>
      <c r="C717" s="19">
        <v>25.4</v>
      </c>
      <c r="D717" s="19">
        <v>25.4857142857143</v>
      </c>
      <c r="E717" s="31"/>
      <c r="F717" s="30">
        <v>10.2</v>
      </c>
      <c r="G717" s="19">
        <v>11.2</v>
      </c>
      <c r="H717" s="19">
        <v>11.1619047619048</v>
      </c>
      <c r="I717" s="32"/>
      <c r="J717" s="33">
        <v>50.0380000000006</v>
      </c>
      <c r="K717" s="33">
        <v>43.428</v>
      </c>
      <c r="L717" s="33">
        <v>52.1904761904762</v>
      </c>
      <c r="M717" s="7"/>
      <c r="N717" s="7"/>
      <c r="O717" s="19"/>
      <c r="P717" s="19"/>
    </row>
    <row r="718" ht="16.6" customHeight="1">
      <c r="A718" s="29">
        <v>44501</v>
      </c>
      <c r="B718" s="30">
        <v>27.6</v>
      </c>
      <c r="C718" s="19">
        <v>27.2</v>
      </c>
      <c r="D718" s="19">
        <v>27.5619047619048</v>
      </c>
      <c r="E718" s="31"/>
      <c r="F718" s="30">
        <v>12.9</v>
      </c>
      <c r="G718" s="19">
        <v>14.2</v>
      </c>
      <c r="H718" s="19">
        <v>14.4333333333333</v>
      </c>
      <c r="I718" s="32"/>
      <c r="J718" s="33">
        <v>58.6740000000007</v>
      </c>
      <c r="K718" s="33">
        <v>59.652</v>
      </c>
      <c r="L718" s="33">
        <v>74.62857142857141</v>
      </c>
      <c r="M718" s="7"/>
      <c r="N718" s="7"/>
      <c r="O718" s="19">
        <f>AVERAGE(B720,F720)</f>
        <v>17.1166666666667</v>
      </c>
      <c r="P718" t="s" s="34">
        <v>16</v>
      </c>
    </row>
    <row r="719" ht="16.6" customHeight="1">
      <c r="A719" s="29">
        <v>44531</v>
      </c>
      <c r="B719" s="30">
        <v>29.2</v>
      </c>
      <c r="C719" s="19">
        <v>29</v>
      </c>
      <c r="D719" s="19">
        <v>29.247619047619</v>
      </c>
      <c r="E719" s="31"/>
      <c r="F719" s="30">
        <v>15.3</v>
      </c>
      <c r="G719" s="19">
        <v>16.2</v>
      </c>
      <c r="H719" s="19">
        <v>16.3857142857143</v>
      </c>
      <c r="I719" s="32"/>
      <c r="J719" s="33">
        <v>75.94600000000089</v>
      </c>
      <c r="K719" s="33">
        <v>80.65600000000001</v>
      </c>
      <c r="L719" s="33">
        <v>73.56</v>
      </c>
      <c r="M719" s="7"/>
      <c r="N719" s="7"/>
      <c r="O719" s="19">
        <f>AVERAGE(D720,H720)</f>
        <v>17.8065205627706</v>
      </c>
      <c r="P719" t="s" s="34">
        <v>17</v>
      </c>
    </row>
    <row r="720" ht="16.6" customHeight="1">
      <c r="A720" t="s" s="35">
        <v>18</v>
      </c>
      <c r="B720" s="36">
        <f>AVERAGE(B708:B719)</f>
        <v>23.9833333333333</v>
      </c>
      <c r="C720" s="36">
        <f>AVERAGE(C708:C719)</f>
        <v>24.325</v>
      </c>
      <c r="D720" s="36">
        <f>AVERAGE(D708:D719)</f>
        <v>24.4671536796537</v>
      </c>
      <c r="E720" s="37"/>
      <c r="F720" s="36">
        <f>AVERAGE(F708:F719)</f>
        <v>10.25</v>
      </c>
      <c r="G720" s="36">
        <f>AVERAGE(G708:G719)</f>
        <v>11.1333333333333</v>
      </c>
      <c r="H720" s="36">
        <f>AVERAGE(H708:H719)</f>
        <v>11.1458874458875</v>
      </c>
      <c r="I720" s="38"/>
      <c r="J720" s="36">
        <f>AVERAGE(J708:J719)</f>
        <v>61.9760000000008</v>
      </c>
      <c r="K720" s="36">
        <f>AVERAGE(K708:K719)</f>
        <v>58.7413333333333</v>
      </c>
      <c r="L720" s="36">
        <f>AVERAGE(L708:L719)</f>
        <v>60.5601587301587</v>
      </c>
      <c r="M720" s="7"/>
      <c r="N720" s="7"/>
      <c r="O720" s="19">
        <f>O719-O718</f>
        <v>0.6898538961039</v>
      </c>
      <c r="P720" t="s" s="39">
        <v>19</v>
      </c>
    </row>
    <row r="721" ht="16.6" customHeight="1">
      <c r="A721" t="s" s="40">
        <v>20</v>
      </c>
      <c r="B721" s="49"/>
      <c r="C721" s="49"/>
      <c r="D721" t="s" s="40">
        <v>55</v>
      </c>
      <c r="E721" s="37"/>
      <c r="F721" s="49"/>
      <c r="G721" s="49"/>
      <c r="H721" t="s" s="40">
        <v>21</v>
      </c>
      <c r="I721" s="32"/>
      <c r="J721" s="52"/>
      <c r="K721" s="52"/>
      <c r="L721" s="52"/>
      <c r="M721" s="7"/>
      <c r="N721" s="7"/>
      <c r="O721" s="19"/>
      <c r="P721" s="19"/>
    </row>
    <row r="722" ht="16.6" customHeight="1">
      <c r="A722" s="55"/>
      <c r="B722" s="49"/>
      <c r="C722" s="49"/>
      <c r="D722" s="49"/>
      <c r="E722" s="37"/>
      <c r="F722" s="49"/>
      <c r="G722" s="49"/>
      <c r="H722" s="49"/>
      <c r="I722" s="32"/>
      <c r="J722" s="19"/>
      <c r="K722" s="19"/>
      <c r="L722" s="19"/>
      <c r="M722" s="43"/>
      <c r="N722" s="19"/>
      <c r="O722" s="19"/>
      <c r="P722" s="19"/>
    </row>
    <row r="723" ht="46.65" customHeight="1">
      <c r="A723" t="s" s="20">
        <v>356</v>
      </c>
      <c r="B723" t="s" s="21">
        <v>99</v>
      </c>
      <c r="C723" t="s" s="22">
        <v>357</v>
      </c>
      <c r="D723" t="s" s="22">
        <v>358</v>
      </c>
      <c r="E723" s="23"/>
      <c r="F723" t="s" s="21">
        <v>102</v>
      </c>
      <c r="G723" t="s" s="24">
        <v>357</v>
      </c>
      <c r="H723" t="s" s="24">
        <v>358</v>
      </c>
      <c r="I723" s="32"/>
      <c r="J723" t="s" s="21">
        <v>359</v>
      </c>
      <c r="K723" t="s" s="26">
        <v>360</v>
      </c>
      <c r="L723" t="s" s="26">
        <v>361</v>
      </c>
      <c r="M723" s="43"/>
      <c r="N723" s="19"/>
      <c r="O723" s="19"/>
      <c r="P723" s="19"/>
    </row>
    <row r="724" ht="16.6" customHeight="1">
      <c r="A724" s="29">
        <v>44197</v>
      </c>
      <c r="B724" s="30">
        <v>26.3</v>
      </c>
      <c r="C724" s="19">
        <v>28.625</v>
      </c>
      <c r="D724" s="19">
        <v>28.625</v>
      </c>
      <c r="E724" s="31"/>
      <c r="F724" s="30">
        <v>17.1</v>
      </c>
      <c r="G724" s="19">
        <v>20.225</v>
      </c>
      <c r="H724" s="19">
        <v>20.225</v>
      </c>
      <c r="I724" s="32"/>
      <c r="J724" s="19">
        <v>93.72600000000109</v>
      </c>
      <c r="K724" s="19">
        <v>102.440909090909</v>
      </c>
      <c r="L724" s="19">
        <v>68.55</v>
      </c>
      <c r="M724" s="43"/>
      <c r="N724" s="19"/>
      <c r="O724" s="19"/>
      <c r="P724" s="19"/>
    </row>
    <row r="725" ht="16.6" customHeight="1">
      <c r="A725" s="29">
        <v>44228</v>
      </c>
      <c r="B725" s="30">
        <v>26.3</v>
      </c>
      <c r="C725" s="19">
        <v>27.5</v>
      </c>
      <c r="D725" s="19">
        <v>27.5</v>
      </c>
      <c r="E725" s="31"/>
      <c r="F725" s="30">
        <v>17.3</v>
      </c>
      <c r="G725" s="19">
        <v>19.5</v>
      </c>
      <c r="H725" s="19">
        <v>19.5</v>
      </c>
      <c r="I725" s="32"/>
      <c r="J725" s="19">
        <v>82.55000000000101</v>
      </c>
      <c r="K725" s="19">
        <v>76.9318181818182</v>
      </c>
      <c r="L725" s="19">
        <v>192</v>
      </c>
      <c r="M725" s="43"/>
      <c r="N725" s="19"/>
      <c r="O725" s="19"/>
      <c r="P725" s="19"/>
    </row>
    <row r="726" ht="16.6" customHeight="1">
      <c r="A726" s="29">
        <v>44256</v>
      </c>
      <c r="B726" s="30">
        <v>24.8</v>
      </c>
      <c r="C726" s="19">
        <v>26.35</v>
      </c>
      <c r="D726" s="19">
        <v>26.35</v>
      </c>
      <c r="E726" s="31"/>
      <c r="F726" s="30">
        <v>15.3</v>
      </c>
      <c r="G726" s="19">
        <v>18.075</v>
      </c>
      <c r="H726" s="19">
        <v>18.075</v>
      </c>
      <c r="I726" s="32"/>
      <c r="J726" s="19">
        <v>111.506000000001</v>
      </c>
      <c r="K726" s="19">
        <v>114</v>
      </c>
      <c r="L726" s="19">
        <v>237.45</v>
      </c>
      <c r="M726" s="43"/>
      <c r="N726" s="19"/>
      <c r="O726" s="19"/>
      <c r="P726" s="19"/>
    </row>
    <row r="727" ht="16.6" customHeight="1">
      <c r="A727" s="29">
        <v>44287</v>
      </c>
      <c r="B727" s="30">
        <v>22.6</v>
      </c>
      <c r="C727" s="19">
        <v>25.15</v>
      </c>
      <c r="D727" s="19">
        <v>25.15</v>
      </c>
      <c r="E727" s="31"/>
      <c r="F727" s="51">
        <v>12.7</v>
      </c>
      <c r="G727" s="19">
        <v>15.725</v>
      </c>
      <c r="H727" s="19">
        <v>15.725</v>
      </c>
      <c r="I727" s="32"/>
      <c r="J727" s="19">
        <v>122.936000000001</v>
      </c>
      <c r="K727" s="19">
        <v>144.590909090909</v>
      </c>
      <c r="L727" s="19">
        <v>20.4</v>
      </c>
      <c r="M727" s="43"/>
      <c r="N727" s="19"/>
      <c r="O727" s="19"/>
      <c r="P727" s="19"/>
    </row>
    <row r="728" ht="16.6" customHeight="1">
      <c r="A728" s="29">
        <v>44317</v>
      </c>
      <c r="B728" s="30">
        <v>19.1</v>
      </c>
      <c r="C728" s="19">
        <v>21.525</v>
      </c>
      <c r="D728" s="19">
        <v>21.525</v>
      </c>
      <c r="E728" s="31"/>
      <c r="F728" s="30">
        <v>9.6</v>
      </c>
      <c r="G728" s="19">
        <v>12.025</v>
      </c>
      <c r="H728" s="19">
        <v>12.025</v>
      </c>
      <c r="I728" s="32"/>
      <c r="J728" s="19">
        <v>114.300000000001</v>
      </c>
      <c r="K728" s="19">
        <v>120.518181818182</v>
      </c>
      <c r="L728" s="19">
        <v>60.9</v>
      </c>
      <c r="M728" s="43"/>
      <c r="N728" s="19"/>
      <c r="O728" s="19"/>
      <c r="P728" s="19"/>
    </row>
    <row r="729" ht="16.6" customHeight="1">
      <c r="A729" s="29">
        <v>44348</v>
      </c>
      <c r="B729" s="30">
        <v>16.8</v>
      </c>
      <c r="C729" s="19">
        <v>18.275</v>
      </c>
      <c r="D729" s="19">
        <v>18.275</v>
      </c>
      <c r="E729" s="31"/>
      <c r="F729" s="30">
        <v>7.4</v>
      </c>
      <c r="G729" s="19">
        <v>9.65</v>
      </c>
      <c r="H729" s="19">
        <v>9.65</v>
      </c>
      <c r="I729" s="32"/>
      <c r="J729" s="19">
        <v>85.090000000001</v>
      </c>
      <c r="K729" s="19">
        <v>84.5409090909091</v>
      </c>
      <c r="L729" s="19">
        <v>129.1</v>
      </c>
      <c r="M729" s="43"/>
      <c r="N729" s="19"/>
      <c r="O729" s="19"/>
      <c r="P729" s="19"/>
    </row>
    <row r="730" ht="16.6" customHeight="1">
      <c r="A730" s="29">
        <v>44378</v>
      </c>
      <c r="B730" s="30">
        <v>16.2</v>
      </c>
      <c r="C730" s="19">
        <v>19.3</v>
      </c>
      <c r="D730" s="19">
        <v>19.3</v>
      </c>
      <c r="E730" s="31"/>
      <c r="F730" s="30">
        <v>6.2</v>
      </c>
      <c r="G730" s="19">
        <v>9.03333333333333</v>
      </c>
      <c r="H730" s="19">
        <v>9.03333333333333</v>
      </c>
      <c r="I730" s="32"/>
      <c r="J730" s="19">
        <v>114.808000000001</v>
      </c>
      <c r="K730" s="19">
        <v>136.072727272727</v>
      </c>
      <c r="L730" s="19">
        <v>77</v>
      </c>
      <c r="M730" s="43"/>
      <c r="N730" s="19"/>
      <c r="O730" s="19"/>
      <c r="P730" s="19"/>
    </row>
    <row r="731" ht="16.6" customHeight="1">
      <c r="A731" s="29">
        <v>44409</v>
      </c>
      <c r="B731" s="30">
        <v>17.9</v>
      </c>
      <c r="C731" s="19">
        <v>19.4333333333333</v>
      </c>
      <c r="D731" s="19">
        <v>19.4333333333333</v>
      </c>
      <c r="E731" s="31"/>
      <c r="F731" s="30">
        <v>6.6</v>
      </c>
      <c r="G731" s="19">
        <v>9.199999999999999</v>
      </c>
      <c r="H731" s="19">
        <v>9.199999999999999</v>
      </c>
      <c r="I731" s="32"/>
      <c r="J731" s="19">
        <v>55.6260000000007</v>
      </c>
      <c r="K731" s="19">
        <v>46.2</v>
      </c>
      <c r="L731" s="19">
        <v>53.0666666666667</v>
      </c>
      <c r="M731" s="43"/>
      <c r="N731" s="19"/>
      <c r="O731" s="19"/>
      <c r="P731" s="19"/>
    </row>
    <row r="732" ht="16.6" customHeight="1">
      <c r="A732" s="29">
        <v>44440</v>
      </c>
      <c r="B732" s="30">
        <v>20.5</v>
      </c>
      <c r="C732" s="19">
        <v>21.9</v>
      </c>
      <c r="D732" s="19">
        <v>21.9</v>
      </c>
      <c r="E732" s="31"/>
      <c r="F732" s="30">
        <v>8.9</v>
      </c>
      <c r="G732" s="19">
        <v>12.0666666666667</v>
      </c>
      <c r="H732" s="19">
        <v>12.0666666666667</v>
      </c>
      <c r="I732" s="32"/>
      <c r="J732" s="19">
        <v>58.1660000000007</v>
      </c>
      <c r="K732" s="19">
        <v>62.0772727272727</v>
      </c>
      <c r="L732" s="19">
        <v>49.8</v>
      </c>
      <c r="M732" s="43"/>
      <c r="N732" s="19"/>
      <c r="O732" s="19"/>
      <c r="P732" s="19"/>
    </row>
    <row r="733" ht="16.6" customHeight="1">
      <c r="A733" s="29">
        <v>44470</v>
      </c>
      <c r="B733" s="30">
        <v>22.4</v>
      </c>
      <c r="C733" s="19">
        <v>23.925</v>
      </c>
      <c r="D733" s="19">
        <v>23.925</v>
      </c>
      <c r="E733" s="31"/>
      <c r="F733" s="30">
        <v>11.6</v>
      </c>
      <c r="G733" s="19">
        <v>15.05</v>
      </c>
      <c r="H733" s="19">
        <v>15.05</v>
      </c>
      <c r="I733" s="32"/>
      <c r="J733" s="19">
        <v>68.0720000000008</v>
      </c>
      <c r="K733" s="19">
        <v>72.65000000000001</v>
      </c>
      <c r="L733" s="19">
        <v>105.066666666667</v>
      </c>
      <c r="M733" s="43"/>
      <c r="N733" s="19"/>
      <c r="O733" s="19"/>
      <c r="P733" s="19"/>
    </row>
    <row r="734" ht="16.6" customHeight="1">
      <c r="A734" s="29">
        <v>44501</v>
      </c>
      <c r="B734" s="30">
        <v>24.3</v>
      </c>
      <c r="C734" s="19">
        <v>25.725</v>
      </c>
      <c r="D734" s="19">
        <v>25.725</v>
      </c>
      <c r="E734" s="31"/>
      <c r="F734" s="30">
        <v>13.7</v>
      </c>
      <c r="G734" s="19">
        <v>16.65</v>
      </c>
      <c r="H734" s="19">
        <v>16.65</v>
      </c>
      <c r="I734" s="32"/>
      <c r="J734" s="19">
        <v>56.3880000000007</v>
      </c>
      <c r="K734" s="19">
        <v>59.4909090909091</v>
      </c>
      <c r="L734" s="19">
        <v>84.55</v>
      </c>
      <c r="M734" s="43"/>
      <c r="N734" s="19"/>
      <c r="O734" s="19">
        <f>AVERAGE(B736,F736)</f>
        <v>16.875</v>
      </c>
      <c r="P734" t="s" s="34">
        <v>16</v>
      </c>
    </row>
    <row r="735" ht="16.6" customHeight="1">
      <c r="A735" s="29">
        <v>44531</v>
      </c>
      <c r="B735" s="30">
        <v>25.4</v>
      </c>
      <c r="C735" s="19">
        <v>27.475</v>
      </c>
      <c r="D735" s="19">
        <v>27.475</v>
      </c>
      <c r="E735" s="31"/>
      <c r="F735" s="30">
        <v>16</v>
      </c>
      <c r="G735" s="19">
        <v>18.8</v>
      </c>
      <c r="H735" s="19">
        <v>18.8</v>
      </c>
      <c r="I735" s="32"/>
      <c r="J735" s="19">
        <v>91.44000000000111</v>
      </c>
      <c r="K735" s="19">
        <v>96.40909090909091</v>
      </c>
      <c r="L735" s="19">
        <v>66.90000000000001</v>
      </c>
      <c r="M735" s="43"/>
      <c r="N735" s="49"/>
      <c r="O735" s="19">
        <f>AVERAGE(D736,H736)</f>
        <v>19.2159722222223</v>
      </c>
      <c r="P735" t="s" s="34">
        <v>17</v>
      </c>
    </row>
    <row r="736" ht="16.6" customHeight="1">
      <c r="A736" t="s" s="35">
        <v>18</v>
      </c>
      <c r="B736" s="36">
        <f>AVERAGE(B724:B735)</f>
        <v>21.8833333333333</v>
      </c>
      <c r="C736" s="36">
        <f>AVERAGE(C724:C735)</f>
        <v>23.7652777777778</v>
      </c>
      <c r="D736" s="36">
        <f>AVERAGE(D724:D735)</f>
        <v>23.7652777777778</v>
      </c>
      <c r="E736" s="37"/>
      <c r="F736" s="36">
        <f>AVERAGE(F724:F735)</f>
        <v>11.8666666666667</v>
      </c>
      <c r="G736" s="36">
        <f>AVERAGE(G724:G735)</f>
        <v>14.6666666666667</v>
      </c>
      <c r="H736" s="36">
        <f>AVERAGE(H724:H735)</f>
        <v>14.6666666666667</v>
      </c>
      <c r="I736" s="38"/>
      <c r="J736" s="36">
        <f>AVERAGE(J724:J735)</f>
        <v>87.8840000000009</v>
      </c>
      <c r="K736" s="36">
        <f>AVERAGE(K724:K735)</f>
        <v>92.9935606060606</v>
      </c>
      <c r="L736" s="36">
        <f>AVERAGE(L724:L735)</f>
        <v>95.39861111111109</v>
      </c>
      <c r="M736" s="50"/>
      <c r="N736" s="19"/>
      <c r="O736" s="19">
        <f>O735-O734</f>
        <v>2.3409722222223</v>
      </c>
      <c r="P736" t="s" s="39">
        <v>19</v>
      </c>
    </row>
    <row r="737" ht="16.6" customHeight="1">
      <c r="A737" s="55"/>
      <c r="B737" s="49"/>
      <c r="C737" s="49"/>
      <c r="D737" s="49"/>
      <c r="E737" s="37"/>
      <c r="F737" s="49"/>
      <c r="G737" s="49"/>
      <c r="H737" t="s" s="40">
        <v>21</v>
      </c>
      <c r="I737" s="32"/>
      <c r="J737" s="19"/>
      <c r="K737" s="19"/>
      <c r="L737" s="19"/>
      <c r="M737" s="43"/>
      <c r="N737" s="19"/>
      <c r="O737" s="19"/>
      <c r="P737" s="19"/>
    </row>
    <row r="738" ht="16.6" customHeight="1">
      <c r="A738" s="55"/>
      <c r="B738" s="49"/>
      <c r="C738" s="49"/>
      <c r="D738" s="49"/>
      <c r="E738" s="37"/>
      <c r="F738" s="49"/>
      <c r="G738" s="49"/>
      <c r="H738" s="49"/>
      <c r="I738" s="32"/>
      <c r="J738" s="19"/>
      <c r="K738" s="19"/>
      <c r="L738" s="19"/>
      <c r="M738" s="43"/>
      <c r="N738" s="19"/>
      <c r="O738" s="19"/>
      <c r="P738" s="28"/>
    </row>
    <row r="739" ht="46.65" customHeight="1">
      <c r="A739" t="s" s="20">
        <v>362</v>
      </c>
      <c r="B739" t="s" s="21">
        <v>363</v>
      </c>
      <c r="C739" t="s" s="22">
        <v>364</v>
      </c>
      <c r="D739" t="s" s="22">
        <v>365</v>
      </c>
      <c r="E739" s="23"/>
      <c r="F739" t="s" s="21">
        <v>366</v>
      </c>
      <c r="G739" t="s" s="24">
        <v>364</v>
      </c>
      <c r="H739" t="s" s="24">
        <v>365</v>
      </c>
      <c r="I739" s="25"/>
      <c r="J739" t="s" s="21">
        <v>367</v>
      </c>
      <c r="K739" t="s" s="26">
        <v>368</v>
      </c>
      <c r="L739" t="s" s="26">
        <v>369</v>
      </c>
      <c r="M739" t="s" s="45">
        <v>370</v>
      </c>
      <c r="N739" s="7"/>
      <c r="O739" s="19"/>
      <c r="P739" s="46"/>
    </row>
    <row r="740" ht="16.6" customHeight="1">
      <c r="A740" s="29">
        <v>44197</v>
      </c>
      <c r="B740" s="30">
        <v>25.8</v>
      </c>
      <c r="C740" s="19">
        <v>26</v>
      </c>
      <c r="D740" s="19">
        <v>27.3</v>
      </c>
      <c r="E740" s="31"/>
      <c r="F740" s="30">
        <v>18.3</v>
      </c>
      <c r="G740" s="19">
        <v>18.8</v>
      </c>
      <c r="H740" s="19">
        <v>20.1761904761905</v>
      </c>
      <c r="I740" s="32"/>
      <c r="J740" s="33">
        <v>91.44000000000111</v>
      </c>
      <c r="K740" s="33">
        <v>91.64931506849319</v>
      </c>
      <c r="L740" s="33">
        <v>82.2</v>
      </c>
      <c r="M740" s="7"/>
      <c r="N740" s="7"/>
      <c r="O740" s="19"/>
      <c r="P740" s="47"/>
    </row>
    <row r="741" ht="16.6" customHeight="1">
      <c r="A741" s="29">
        <v>44228</v>
      </c>
      <c r="B741" s="30">
        <v>25.4</v>
      </c>
      <c r="C741" s="19">
        <v>25.8</v>
      </c>
      <c r="D741" s="19">
        <v>26.9714285714286</v>
      </c>
      <c r="E741" s="31"/>
      <c r="F741" s="30">
        <v>18.3</v>
      </c>
      <c r="G741" s="19">
        <v>18.9</v>
      </c>
      <c r="H741" s="19">
        <v>20.0666666666667</v>
      </c>
      <c r="I741" s="32"/>
      <c r="J741" s="33">
        <v>107.696000000001</v>
      </c>
      <c r="K741" s="33">
        <v>108.034246575342</v>
      </c>
      <c r="L741" s="33">
        <v>136.009523809524</v>
      </c>
      <c r="M741" s="7"/>
      <c r="N741" s="7"/>
      <c r="O741" s="19"/>
      <c r="P741" s="47"/>
    </row>
    <row r="742" ht="16.6" customHeight="1">
      <c r="A742" s="29">
        <v>44256</v>
      </c>
      <c r="B742" s="30">
        <v>24.3</v>
      </c>
      <c r="C742" s="19">
        <v>24.8</v>
      </c>
      <c r="D742" s="19">
        <v>25.8857142857143</v>
      </c>
      <c r="E742" s="31"/>
      <c r="F742" s="30">
        <v>17.2</v>
      </c>
      <c r="G742" s="19">
        <v>17.6</v>
      </c>
      <c r="H742" s="19">
        <v>18.6666666666667</v>
      </c>
      <c r="I742" s="32"/>
      <c r="J742" s="33">
        <v>127.000000000002</v>
      </c>
      <c r="K742" s="33">
        <v>126.182191780822</v>
      </c>
      <c r="L742" s="33">
        <v>133.066666666667</v>
      </c>
      <c r="M742" s="7"/>
      <c r="N742" s="7"/>
      <c r="O742" s="19"/>
      <c r="P742" s="47"/>
    </row>
    <row r="743" ht="16.6" customHeight="1">
      <c r="A743" s="29">
        <v>44287</v>
      </c>
      <c r="B743" s="30">
        <v>21.8</v>
      </c>
      <c r="C743" s="19">
        <v>22.5</v>
      </c>
      <c r="D743" s="19">
        <v>23.847619047619</v>
      </c>
      <c r="E743" s="31"/>
      <c r="F743" s="51">
        <v>14.5</v>
      </c>
      <c r="G743" s="19">
        <v>14.8</v>
      </c>
      <c r="H743" s="19">
        <v>15.6238095238095</v>
      </c>
      <c r="I743" s="32"/>
      <c r="J743" s="33">
        <v>140.462000000002</v>
      </c>
      <c r="K743" s="33">
        <v>140.091780821918</v>
      </c>
      <c r="L743" s="33">
        <v>116.771428571429</v>
      </c>
      <c r="M743" s="7"/>
      <c r="N743" s="7"/>
      <c r="O743" s="19"/>
      <c r="P743" s="47"/>
    </row>
    <row r="744" ht="16.6" customHeight="1">
      <c r="A744" s="29">
        <v>44317</v>
      </c>
      <c r="B744" s="30">
        <v>18.6</v>
      </c>
      <c r="C744" s="19">
        <v>19.5</v>
      </c>
      <c r="D744" s="19">
        <v>21.0714285714286</v>
      </c>
      <c r="E744" s="31"/>
      <c r="F744" s="30">
        <v>11.2</v>
      </c>
      <c r="G744" s="19">
        <v>11.6</v>
      </c>
      <c r="H744" s="19">
        <v>12.152380952381</v>
      </c>
      <c r="I744" s="32"/>
      <c r="J744" s="33">
        <v>131.826000000002</v>
      </c>
      <c r="K744" s="33">
        <v>131.673972602740</v>
      </c>
      <c r="L744" s="33">
        <v>89.82857142857139</v>
      </c>
      <c r="M744" s="7"/>
      <c r="N744" s="7"/>
      <c r="O744" s="19"/>
      <c r="P744" s="47"/>
    </row>
    <row r="745" ht="16.6" customHeight="1">
      <c r="A745" s="29">
        <v>44348</v>
      </c>
      <c r="B745" s="30">
        <v>16.2</v>
      </c>
      <c r="C745" s="19">
        <v>17</v>
      </c>
      <c r="D745" s="19">
        <v>18.4</v>
      </c>
      <c r="E745" s="31"/>
      <c r="F745" s="30">
        <v>9.1</v>
      </c>
      <c r="G745" s="19">
        <v>9.300000000000001</v>
      </c>
      <c r="H745" s="19">
        <v>10.0714285714286</v>
      </c>
      <c r="I745" s="32"/>
      <c r="J745" s="33">
        <v>122.174000000001</v>
      </c>
      <c r="K745" s="33">
        <v>122.226027397260</v>
      </c>
      <c r="L745" s="33">
        <v>146.33</v>
      </c>
      <c r="M745" s="7"/>
      <c r="N745" s="7"/>
      <c r="O745" s="19"/>
      <c r="P745" s="47"/>
    </row>
    <row r="746" ht="16.6" customHeight="1">
      <c r="A746" s="29">
        <v>44378</v>
      </c>
      <c r="B746" s="30">
        <v>15.4</v>
      </c>
      <c r="C746" s="19">
        <v>16.4</v>
      </c>
      <c r="D746" s="19">
        <v>18.2285714285714</v>
      </c>
      <c r="E746" s="31"/>
      <c r="F746" s="30">
        <v>7.7</v>
      </c>
      <c r="G746" s="19">
        <v>8.1</v>
      </c>
      <c r="H746" s="19">
        <v>8.957142857142861</v>
      </c>
      <c r="I746" s="32"/>
      <c r="J746" s="33">
        <v>124.460000000002</v>
      </c>
      <c r="K746" s="33">
        <v>123.025675675676</v>
      </c>
      <c r="L746" s="33">
        <v>76.0095238095238</v>
      </c>
      <c r="M746" s="7"/>
      <c r="N746" s="7"/>
      <c r="O746" s="19"/>
      <c r="P746" s="47"/>
    </row>
    <row r="747" ht="16.6" customHeight="1">
      <c r="A747" s="29">
        <v>44409</v>
      </c>
      <c r="B747" s="30">
        <v>17.1</v>
      </c>
      <c r="C747" s="19">
        <v>17.9</v>
      </c>
      <c r="D747" s="19">
        <v>19.4238095238095</v>
      </c>
      <c r="E747" s="31"/>
      <c r="F747" s="30">
        <v>8.6</v>
      </c>
      <c r="G747" s="19">
        <v>9</v>
      </c>
      <c r="H747" s="19">
        <v>9.71428571428571</v>
      </c>
      <c r="I747" s="32"/>
      <c r="J747" s="33">
        <v>73.66000000000091</v>
      </c>
      <c r="K747" s="33">
        <v>72.61216216216221</v>
      </c>
      <c r="L747" s="33">
        <v>63.0571428571429</v>
      </c>
      <c r="M747" s="7"/>
      <c r="N747" s="7"/>
      <c r="O747" s="19"/>
      <c r="P747" s="33"/>
    </row>
    <row r="748" ht="16.6" customHeight="1">
      <c r="A748" s="29">
        <v>44440</v>
      </c>
      <c r="B748" s="30">
        <v>19.4</v>
      </c>
      <c r="C748" s="19">
        <v>20.1</v>
      </c>
      <c r="D748" s="19">
        <v>22.055</v>
      </c>
      <c r="E748" s="31"/>
      <c r="F748" s="30">
        <v>10.8</v>
      </c>
      <c r="G748" s="19">
        <v>11.1</v>
      </c>
      <c r="H748" s="19">
        <v>12.485</v>
      </c>
      <c r="I748" s="32"/>
      <c r="J748" s="33">
        <v>70.86600000000089</v>
      </c>
      <c r="K748" s="33">
        <v>70.622972972973</v>
      </c>
      <c r="L748" s="33">
        <v>54.11</v>
      </c>
      <c r="M748" s="7"/>
      <c r="N748" s="7"/>
      <c r="O748" s="19"/>
      <c r="P748" s="33"/>
    </row>
    <row r="749" ht="16.6" customHeight="1">
      <c r="A749" s="29">
        <v>44470</v>
      </c>
      <c r="B749" s="30">
        <v>21.8</v>
      </c>
      <c r="C749" s="19">
        <v>22.2</v>
      </c>
      <c r="D749" s="19">
        <v>23.55</v>
      </c>
      <c r="E749" s="31"/>
      <c r="F749" s="30">
        <v>13.2</v>
      </c>
      <c r="G749" s="19">
        <v>13.6</v>
      </c>
      <c r="H749" s="19">
        <v>14.8</v>
      </c>
      <c r="I749" s="32"/>
      <c r="J749" s="33">
        <v>73.1520000000009</v>
      </c>
      <c r="K749" s="33">
        <v>73.3864864864865</v>
      </c>
      <c r="L749" s="33">
        <v>70.6947368421053</v>
      </c>
      <c r="M749" s="7"/>
      <c r="N749" s="7"/>
      <c r="O749" s="19"/>
      <c r="P749" s="33"/>
    </row>
    <row r="750" ht="16.6" customHeight="1">
      <c r="A750" s="29">
        <v>44501</v>
      </c>
      <c r="B750" s="30">
        <v>23.6</v>
      </c>
      <c r="C750" s="19">
        <v>23.7</v>
      </c>
      <c r="D750" s="19">
        <v>24.605</v>
      </c>
      <c r="E750" s="31"/>
      <c r="F750" s="30">
        <v>15.3</v>
      </c>
      <c r="G750" s="19">
        <v>15.7</v>
      </c>
      <c r="H750" s="19">
        <v>16.98</v>
      </c>
      <c r="I750" s="32"/>
      <c r="J750" s="33">
        <v>71.1200000000009</v>
      </c>
      <c r="K750" s="33">
        <v>70.9432432432432</v>
      </c>
      <c r="L750" s="33">
        <v>91.23999999999999</v>
      </c>
      <c r="M750" s="7"/>
      <c r="N750" s="7"/>
      <c r="O750" s="19">
        <f>AVERAGE(B752,F752)</f>
        <v>17.3291666666667</v>
      </c>
      <c r="P750" t="s" s="34">
        <v>16</v>
      </c>
    </row>
    <row r="751" ht="16.6" customHeight="1">
      <c r="A751" s="29">
        <v>44531</v>
      </c>
      <c r="B751" s="30">
        <v>25.1</v>
      </c>
      <c r="C751" s="19">
        <v>25.2</v>
      </c>
      <c r="D751" s="19">
        <v>26.115</v>
      </c>
      <c r="E751" s="31"/>
      <c r="F751" s="30">
        <v>17.2</v>
      </c>
      <c r="G751" s="19">
        <v>17.6</v>
      </c>
      <c r="H751" s="19">
        <v>18.665</v>
      </c>
      <c r="I751" s="32"/>
      <c r="J751" s="33">
        <v>72.6440000000009</v>
      </c>
      <c r="K751" s="33">
        <v>72.3081081081081</v>
      </c>
      <c r="L751" s="33">
        <v>65.09</v>
      </c>
      <c r="M751" s="7"/>
      <c r="N751" s="7"/>
      <c r="O751" s="19">
        <f>AVERAGE(D752,H752)</f>
        <v>18.9921726190477</v>
      </c>
      <c r="P751" t="s" s="34">
        <v>17</v>
      </c>
    </row>
    <row r="752" ht="16.6" customHeight="1">
      <c r="A752" t="s" s="35">
        <v>18</v>
      </c>
      <c r="B752" s="36">
        <f>AVERAGE(B740:B751)</f>
        <v>21.2083333333333</v>
      </c>
      <c r="C752" s="36">
        <f>AVERAGE(C740:C751)</f>
        <v>21.7583333333333</v>
      </c>
      <c r="D752" s="36">
        <f>AVERAGE(D740:D751)</f>
        <v>23.121130952381</v>
      </c>
      <c r="E752" s="37"/>
      <c r="F752" s="36">
        <f>AVERAGE(F740:F751)</f>
        <v>13.45</v>
      </c>
      <c r="G752" s="36">
        <f>AVERAGE(G740:G751)</f>
        <v>13.8416666666667</v>
      </c>
      <c r="H752" s="36">
        <f>AVERAGE(H740:H751)</f>
        <v>14.8632142857143</v>
      </c>
      <c r="I752" s="38"/>
      <c r="J752" s="36">
        <f>AVERAGE(J740:J751)</f>
        <v>100.541666666668</v>
      </c>
      <c r="K752" s="36">
        <f>AVERAGE(K740:K751)</f>
        <v>100.229681907935</v>
      </c>
      <c r="L752" s="36">
        <f>AVERAGE(L740:L751)</f>
        <v>93.7006328320803</v>
      </c>
      <c r="M752" s="7"/>
      <c r="N752" s="7"/>
      <c r="O752" s="19">
        <f>O751-O750</f>
        <v>1.663005952381</v>
      </c>
      <c r="P752" t="s" s="39">
        <v>19</v>
      </c>
    </row>
    <row r="753" ht="16.6" customHeight="1">
      <c r="A753" t="s" s="40">
        <v>371</v>
      </c>
      <c r="B753" s="49"/>
      <c r="C753" s="49"/>
      <c r="D753" s="49"/>
      <c r="E753" s="37"/>
      <c r="F753" s="49"/>
      <c r="G753" s="49"/>
      <c r="H753" t="s" s="40">
        <v>21</v>
      </c>
      <c r="I753" s="32"/>
      <c r="J753" s="19"/>
      <c r="K753" s="19"/>
      <c r="L753" s="19"/>
      <c r="M753" s="43"/>
      <c r="N753" s="19"/>
      <c r="O753" s="19"/>
      <c r="P753" s="19"/>
    </row>
    <row r="754" ht="16.6" customHeight="1">
      <c r="A754" s="55"/>
      <c r="B754" s="49"/>
      <c r="C754" s="49"/>
      <c r="D754" s="49"/>
      <c r="E754" s="37"/>
      <c r="F754" s="49"/>
      <c r="G754" s="49"/>
      <c r="H754" s="49"/>
      <c r="I754" s="32"/>
      <c r="J754" s="19"/>
      <c r="K754" s="19"/>
      <c r="L754" s="19"/>
      <c r="M754" s="43"/>
      <c r="N754" s="19"/>
      <c r="O754" s="19"/>
      <c r="P754" s="19"/>
    </row>
    <row r="755" ht="46.65" customHeight="1">
      <c r="A755" t="s" s="20">
        <v>372</v>
      </c>
      <c r="B755" t="s" s="21">
        <v>164</v>
      </c>
      <c r="C755" t="s" s="22">
        <v>373</v>
      </c>
      <c r="D755" t="s" s="22">
        <v>374</v>
      </c>
      <c r="E755" s="23"/>
      <c r="F755" t="s" s="21">
        <v>167</v>
      </c>
      <c r="G755" t="s" s="24">
        <v>373</v>
      </c>
      <c r="H755" t="s" s="24">
        <v>374</v>
      </c>
      <c r="I755" s="32"/>
      <c r="J755" t="s" s="21">
        <v>375</v>
      </c>
      <c r="K755" t="s" s="26">
        <v>376</v>
      </c>
      <c r="L755" t="s" s="26">
        <v>377</v>
      </c>
      <c r="M755" t="s" s="45">
        <v>378</v>
      </c>
      <c r="N755" s="7"/>
      <c r="O755" s="19"/>
      <c r="P755" s="19"/>
    </row>
    <row r="756" ht="16.6" customHeight="1">
      <c r="A756" s="29">
        <v>44197</v>
      </c>
      <c r="B756" s="30">
        <v>28.3</v>
      </c>
      <c r="C756" s="19">
        <v>28.6</v>
      </c>
      <c r="D756" s="19">
        <v>29.3272727272727</v>
      </c>
      <c r="E756" s="31"/>
      <c r="F756" s="30">
        <v>16.7</v>
      </c>
      <c r="G756" s="19">
        <v>17.7</v>
      </c>
      <c r="H756" s="19">
        <v>18.05</v>
      </c>
      <c r="I756" s="32"/>
      <c r="J756" s="33">
        <v>88.3920000000011</v>
      </c>
      <c r="K756" s="33">
        <v>88.9764705882353</v>
      </c>
      <c r="L756" s="57">
        <v>78.66818181818179</v>
      </c>
      <c r="M756" s="7"/>
      <c r="N756" s="7"/>
      <c r="O756" s="19"/>
      <c r="P756" s="19"/>
    </row>
    <row r="757" ht="16.6" customHeight="1">
      <c r="A757" s="29">
        <v>44228</v>
      </c>
      <c r="B757" s="30">
        <v>27.7</v>
      </c>
      <c r="C757" s="19">
        <v>27.9</v>
      </c>
      <c r="D757" s="19">
        <v>28.2363636363636</v>
      </c>
      <c r="E757" s="31"/>
      <c r="F757" s="30">
        <v>16.6</v>
      </c>
      <c r="G757" s="19">
        <v>17.6</v>
      </c>
      <c r="H757" s="19">
        <v>17.8545454545455</v>
      </c>
      <c r="I757" s="32"/>
      <c r="J757" s="33">
        <v>90.4240000000011</v>
      </c>
      <c r="K757" s="33">
        <v>60.5235294117647</v>
      </c>
      <c r="L757" s="57">
        <v>134.138095238095</v>
      </c>
      <c r="M757" s="7"/>
      <c r="N757" s="7"/>
      <c r="O757" s="19"/>
      <c r="P757" s="19"/>
    </row>
    <row r="758" ht="16.6" customHeight="1">
      <c r="A758" s="29">
        <v>44256</v>
      </c>
      <c r="B758" s="30">
        <v>26.4</v>
      </c>
      <c r="C758" s="19">
        <v>26.3</v>
      </c>
      <c r="D758" s="19">
        <v>26.45</v>
      </c>
      <c r="E758" s="31"/>
      <c r="F758" s="30">
        <v>14.6</v>
      </c>
      <c r="G758" s="19">
        <v>15.9</v>
      </c>
      <c r="H758" s="19">
        <v>16.1318181818182</v>
      </c>
      <c r="I758" s="32"/>
      <c r="J758" s="33">
        <v>103.886000000001</v>
      </c>
      <c r="K758" s="33">
        <v>77.64705882352941</v>
      </c>
      <c r="L758" s="57">
        <v>124.086363636364</v>
      </c>
      <c r="M758" s="7"/>
      <c r="N758" s="7"/>
      <c r="O758" s="19"/>
      <c r="P758" s="19"/>
    </row>
    <row r="759" ht="16.6" customHeight="1">
      <c r="A759" s="29">
        <v>44287</v>
      </c>
      <c r="B759" s="30">
        <v>23.8</v>
      </c>
      <c r="C759" s="19">
        <v>23.9</v>
      </c>
      <c r="D759" s="19">
        <v>24.0045454545455</v>
      </c>
      <c r="E759" s="31"/>
      <c r="F759" s="51">
        <v>11.7</v>
      </c>
      <c r="G759" s="19">
        <v>12.8</v>
      </c>
      <c r="H759" s="19">
        <v>12.9227272727273</v>
      </c>
      <c r="I759" s="32"/>
      <c r="J759" s="33">
        <v>85.852000000001</v>
      </c>
      <c r="K759" s="33">
        <v>123.235294117647</v>
      </c>
      <c r="L759" s="57">
        <v>76.09090909090909</v>
      </c>
      <c r="M759" s="7"/>
      <c r="N759" s="7"/>
      <c r="O759" s="19"/>
      <c r="P759" s="19"/>
    </row>
    <row r="760" ht="16.6" customHeight="1">
      <c r="A760" s="29">
        <v>44317</v>
      </c>
      <c r="B760" s="30">
        <v>20.4</v>
      </c>
      <c r="C760" s="19">
        <v>20.6</v>
      </c>
      <c r="D760" s="19">
        <v>20.9818181818182</v>
      </c>
      <c r="E760" s="31"/>
      <c r="F760" s="30">
        <v>8.4</v>
      </c>
      <c r="G760" s="19">
        <v>9.9</v>
      </c>
      <c r="H760" s="19">
        <v>9.377272727272731</v>
      </c>
      <c r="I760" s="32"/>
      <c r="J760" s="33">
        <v>75.4380000000009</v>
      </c>
      <c r="K760" s="33">
        <v>85.40000000000001</v>
      </c>
      <c r="L760" s="57">
        <v>54.9636363636364</v>
      </c>
      <c r="M760" s="7"/>
      <c r="N760" s="7"/>
      <c r="O760" s="19"/>
      <c r="P760" s="19"/>
    </row>
    <row r="761" ht="16.6" customHeight="1">
      <c r="A761" s="29">
        <v>44348</v>
      </c>
      <c r="B761" s="30">
        <v>17.8</v>
      </c>
      <c r="C761" s="19">
        <v>17.8</v>
      </c>
      <c r="D761" s="19">
        <v>18.2</v>
      </c>
      <c r="E761" s="31"/>
      <c r="F761" s="30">
        <v>6</v>
      </c>
      <c r="G761" s="19">
        <v>7.5</v>
      </c>
      <c r="H761" s="19">
        <v>7.61363636363636</v>
      </c>
      <c r="I761" s="32"/>
      <c r="J761" s="33">
        <v>74.6760000000009</v>
      </c>
      <c r="K761" s="33">
        <v>55.3058823529412</v>
      </c>
      <c r="L761" s="57">
        <v>100.990909090909</v>
      </c>
      <c r="M761" s="7"/>
      <c r="N761" s="7"/>
      <c r="O761" s="19"/>
      <c r="P761" s="19"/>
    </row>
    <row r="762" ht="16.6" customHeight="1">
      <c r="A762" s="29">
        <v>44378</v>
      </c>
      <c r="B762" s="30">
        <v>17</v>
      </c>
      <c r="C762" s="19">
        <v>17.5</v>
      </c>
      <c r="D762" s="19">
        <v>18.0380952380952</v>
      </c>
      <c r="E762" s="31"/>
      <c r="F762" s="30">
        <v>5.1</v>
      </c>
      <c r="G762" s="19">
        <v>6.2</v>
      </c>
      <c r="H762" s="19">
        <v>6.34285714285714</v>
      </c>
      <c r="I762" s="32"/>
      <c r="J762" s="33">
        <v>86.36000000000109</v>
      </c>
      <c r="K762" s="33">
        <v>81.5470588235294</v>
      </c>
      <c r="L762" s="57">
        <v>43.2636363636364</v>
      </c>
      <c r="M762" s="7"/>
      <c r="N762" s="7"/>
      <c r="O762" s="19"/>
      <c r="P762" s="19"/>
    </row>
    <row r="763" ht="16.6" customHeight="1">
      <c r="A763" s="29">
        <v>44409</v>
      </c>
      <c r="B763" s="30">
        <v>19</v>
      </c>
      <c r="C763" s="19">
        <v>19.1</v>
      </c>
      <c r="D763" s="19">
        <v>19.4809523809524</v>
      </c>
      <c r="E763" s="31"/>
      <c r="F763" s="30">
        <v>5.4</v>
      </c>
      <c r="G763" s="19">
        <v>7.1</v>
      </c>
      <c r="H763" s="19">
        <v>6.95714285714286</v>
      </c>
      <c r="I763" s="32"/>
      <c r="J763" s="33">
        <v>53.8480000000007</v>
      </c>
      <c r="K763" s="33">
        <v>32.5352941176471</v>
      </c>
      <c r="L763" s="57">
        <v>44.6190476190476</v>
      </c>
      <c r="M763" s="7"/>
      <c r="N763" s="7"/>
      <c r="O763" s="19"/>
      <c r="P763" s="19"/>
    </row>
    <row r="764" ht="16.6" customHeight="1">
      <c r="A764" s="29">
        <v>44440</v>
      </c>
      <c r="B764" s="30">
        <v>22</v>
      </c>
      <c r="C764" s="19">
        <v>21.8</v>
      </c>
      <c r="D764" s="19">
        <v>22.6761904761905</v>
      </c>
      <c r="E764" s="31"/>
      <c r="F764" s="30">
        <v>8.199999999999999</v>
      </c>
      <c r="G764" s="19">
        <v>9.300000000000001</v>
      </c>
      <c r="H764" s="19">
        <v>9.514285714285711</v>
      </c>
      <c r="I764" s="32"/>
      <c r="J764" s="33">
        <v>51.5620000000006</v>
      </c>
      <c r="K764" s="33">
        <v>45.1352941176471</v>
      </c>
      <c r="L764" s="57">
        <v>42.2095238095238</v>
      </c>
      <c r="M764" s="7"/>
      <c r="N764" s="7"/>
      <c r="O764" s="19"/>
      <c r="P764" s="19"/>
    </row>
    <row r="765" ht="16.6" customHeight="1">
      <c r="A765" s="29">
        <v>44470</v>
      </c>
      <c r="B765" s="30">
        <v>24.1</v>
      </c>
      <c r="C765" s="19">
        <v>24.1</v>
      </c>
      <c r="D765" s="19">
        <v>24.6761904761905</v>
      </c>
      <c r="E765" s="31"/>
      <c r="F765" s="30">
        <v>10.7</v>
      </c>
      <c r="G765" s="19">
        <v>12</v>
      </c>
      <c r="H765" s="19">
        <v>12.2142857142857</v>
      </c>
      <c r="I765" s="32"/>
      <c r="J765" s="33">
        <v>59.6900000000007</v>
      </c>
      <c r="K765" s="33">
        <v>61.9058823529412</v>
      </c>
      <c r="L765" s="57">
        <v>66.8238095238095</v>
      </c>
      <c r="M765" s="7"/>
      <c r="N765" s="7"/>
      <c r="O765" s="19"/>
      <c r="P765" s="19"/>
    </row>
    <row r="766" ht="16.6" customHeight="1">
      <c r="A766" s="29">
        <v>44501</v>
      </c>
      <c r="B766" s="30">
        <v>26.3</v>
      </c>
      <c r="C766" s="19">
        <v>25.6</v>
      </c>
      <c r="D766" s="19">
        <v>26.2333333333333</v>
      </c>
      <c r="E766" s="31"/>
      <c r="F766" s="30">
        <v>13.6</v>
      </c>
      <c r="G766" s="19">
        <v>14.1</v>
      </c>
      <c r="H766" s="19">
        <v>14.6142857142857</v>
      </c>
      <c r="I766" s="32"/>
      <c r="J766" s="33">
        <v>60.1980000000007</v>
      </c>
      <c r="K766" s="33">
        <v>64.0058823529412</v>
      </c>
      <c r="L766" s="57">
        <v>82.6142857142857</v>
      </c>
      <c r="M766" s="7"/>
      <c r="N766" s="7"/>
      <c r="O766" s="19">
        <f>AVERAGE(B768,F768)</f>
        <v>17.2291666666667</v>
      </c>
      <c r="P766" t="s" s="34">
        <v>16</v>
      </c>
    </row>
    <row r="767" ht="16.6" customHeight="1">
      <c r="A767" s="29">
        <v>44531</v>
      </c>
      <c r="B767" s="30">
        <v>27.9</v>
      </c>
      <c r="C767" s="19">
        <v>27.6</v>
      </c>
      <c r="D767" s="19">
        <v>28.047619047619</v>
      </c>
      <c r="E767" s="31"/>
      <c r="F767" s="30">
        <v>15.8</v>
      </c>
      <c r="G767" s="19">
        <v>16.3</v>
      </c>
      <c r="H767" s="19">
        <v>16.5904761904762</v>
      </c>
      <c r="I767" s="32"/>
      <c r="J767" s="33">
        <v>72.6440000000009</v>
      </c>
      <c r="K767" s="33">
        <v>83.9647058823529</v>
      </c>
      <c r="L767" s="57">
        <v>79.81904761904759</v>
      </c>
      <c r="M767" s="7"/>
      <c r="N767" s="7"/>
      <c r="O767" s="19">
        <f>AVERAGE(D768,H768)</f>
        <v>18.1056547619048</v>
      </c>
      <c r="P767" t="s" s="34">
        <v>17</v>
      </c>
    </row>
    <row r="768" ht="16.6" customHeight="1">
      <c r="A768" t="s" s="35">
        <v>18</v>
      </c>
      <c r="B768" s="36">
        <f>AVERAGE(B756:B767)</f>
        <v>23.3916666666667</v>
      </c>
      <c r="C768" s="36">
        <f>AVERAGE(C756:C767)</f>
        <v>23.4</v>
      </c>
      <c r="D768" s="36">
        <f>AVERAGE(D756:D767)</f>
        <v>23.8626984126984</v>
      </c>
      <c r="E768" s="37"/>
      <c r="F768" s="36">
        <f>AVERAGE(F756:F767)</f>
        <v>11.0666666666667</v>
      </c>
      <c r="G768" s="36">
        <f>AVERAGE(G756:G767)</f>
        <v>12.2</v>
      </c>
      <c r="H768" s="36">
        <f>AVERAGE(H756:H767)</f>
        <v>12.3486111111111</v>
      </c>
      <c r="I768" s="38"/>
      <c r="J768" s="36">
        <f>AVERAGE(J756:J767)</f>
        <v>75.2475000000009</v>
      </c>
      <c r="K768" s="36">
        <f>AVERAGE(K756:K767)</f>
        <v>71.681862745098</v>
      </c>
      <c r="L768" s="36">
        <f>AVERAGE(L756:L767)</f>
        <v>77.3572871572872</v>
      </c>
      <c r="M768" s="7"/>
      <c r="N768" s="7"/>
      <c r="O768" s="19">
        <f>O767-O766</f>
        <v>0.8764880952381</v>
      </c>
      <c r="P768" t="s" s="39">
        <v>19</v>
      </c>
    </row>
    <row r="769" ht="16.6" customHeight="1">
      <c r="A769" s="55"/>
      <c r="B769" s="49"/>
      <c r="C769" s="49"/>
      <c r="D769" s="49"/>
      <c r="E769" s="37"/>
      <c r="F769" s="49"/>
      <c r="G769" s="49"/>
      <c r="H769" s="49"/>
      <c r="I769" s="32"/>
      <c r="J769" s="19"/>
      <c r="K769" s="19"/>
      <c r="L769" s="19"/>
      <c r="M769" s="43"/>
      <c r="N769" s="19"/>
      <c r="O769" s="19"/>
      <c r="P769" s="19"/>
    </row>
    <row r="770" ht="16.6" customHeight="1">
      <c r="A770" s="55"/>
      <c r="B770" s="49"/>
      <c r="C770" s="49"/>
      <c r="D770" s="49"/>
      <c r="E770" s="37"/>
      <c r="F770" s="49"/>
      <c r="G770" s="49"/>
      <c r="H770" s="49"/>
      <c r="I770" s="32"/>
      <c r="J770" s="19"/>
      <c r="K770" s="19"/>
      <c r="L770" s="19"/>
      <c r="M770" s="43"/>
      <c r="N770" s="19"/>
      <c r="O770" s="19"/>
      <c r="P770" s="19"/>
    </row>
    <row r="771" ht="46.65" customHeight="1">
      <c r="A771" t="s" s="20">
        <v>379</v>
      </c>
      <c r="B771" t="s" s="21">
        <v>99</v>
      </c>
      <c r="C771" t="s" s="22">
        <v>380</v>
      </c>
      <c r="D771" t="s" s="22">
        <v>381</v>
      </c>
      <c r="E771" s="23"/>
      <c r="F771" t="s" s="21">
        <v>102</v>
      </c>
      <c r="G771" t="s" s="24">
        <v>380</v>
      </c>
      <c r="H771" t="s" s="24">
        <v>381</v>
      </c>
      <c r="I771" s="32"/>
      <c r="J771" t="s" s="21">
        <v>77</v>
      </c>
      <c r="K771" t="s" s="26">
        <v>382</v>
      </c>
      <c r="L771" t="s" s="26">
        <v>383</v>
      </c>
      <c r="M771" t="s" s="45">
        <v>384</v>
      </c>
      <c r="N771" s="7"/>
      <c r="O771" s="19"/>
      <c r="P771" s="19"/>
    </row>
    <row r="772" ht="16.6" customHeight="1">
      <c r="A772" s="29">
        <v>44197</v>
      </c>
      <c r="B772" s="30">
        <v>26.3</v>
      </c>
      <c r="C772" s="19">
        <v>26.4</v>
      </c>
      <c r="D772" s="19">
        <v>26.4</v>
      </c>
      <c r="E772" s="31"/>
      <c r="F772" s="30">
        <v>12.4</v>
      </c>
      <c r="G772" s="19">
        <v>14.2</v>
      </c>
      <c r="H772" s="19">
        <v>14.2</v>
      </c>
      <c r="I772" s="32"/>
      <c r="J772" s="33">
        <v>93.2180000000011</v>
      </c>
      <c r="K772" s="33">
        <v>93.1227272727273</v>
      </c>
      <c r="L772" s="57">
        <v>58.7894736842105</v>
      </c>
      <c r="M772" s="7"/>
      <c r="N772" s="7"/>
      <c r="O772" s="19"/>
      <c r="P772" s="47"/>
    </row>
    <row r="773" ht="16.6" customHeight="1">
      <c r="A773" s="29">
        <v>44228</v>
      </c>
      <c r="B773" s="30">
        <v>26.2</v>
      </c>
      <c r="C773" s="19">
        <v>24.4</v>
      </c>
      <c r="D773" s="19">
        <v>24.4</v>
      </c>
      <c r="E773" s="31"/>
      <c r="F773" s="30">
        <v>12.8</v>
      </c>
      <c r="G773" s="19">
        <v>14.1</v>
      </c>
      <c r="H773" s="19">
        <v>14.1</v>
      </c>
      <c r="I773" s="32"/>
      <c r="J773" s="33">
        <v>74.42200000000091</v>
      </c>
      <c r="K773" s="33">
        <v>71.48636363636361</v>
      </c>
      <c r="L773" s="57">
        <v>104.542857142857</v>
      </c>
      <c r="M773" s="7"/>
      <c r="N773" s="7"/>
      <c r="O773" s="19"/>
      <c r="P773" s="47"/>
    </row>
    <row r="774" ht="16.6" customHeight="1">
      <c r="A774" s="29">
        <v>44256</v>
      </c>
      <c r="B774" s="30">
        <v>23.4</v>
      </c>
      <c r="C774" s="19">
        <v>21.9</v>
      </c>
      <c r="D774" s="19">
        <v>21.9</v>
      </c>
      <c r="E774" s="31"/>
      <c r="F774" s="30">
        <v>10.9</v>
      </c>
      <c r="G774" s="19">
        <v>12</v>
      </c>
      <c r="H774" s="19">
        <v>12</v>
      </c>
      <c r="I774" s="32"/>
      <c r="J774" s="33">
        <v>98.2980000000012</v>
      </c>
      <c r="K774" s="33">
        <v>83.0409090909091</v>
      </c>
      <c r="L774" s="57">
        <v>80.45999999999999</v>
      </c>
      <c r="M774" s="7"/>
      <c r="N774" s="7"/>
      <c r="O774" s="19"/>
      <c r="P774" s="47"/>
    </row>
    <row r="775" ht="16.6" customHeight="1">
      <c r="A775" s="29">
        <v>44287</v>
      </c>
      <c r="B775" s="30">
        <v>19.5</v>
      </c>
      <c r="C775" s="19">
        <v>19.2</v>
      </c>
      <c r="D775" s="19">
        <v>19.2</v>
      </c>
      <c r="E775" s="31"/>
      <c r="F775" s="51">
        <v>7.2</v>
      </c>
      <c r="G775" s="19">
        <v>8.6</v>
      </c>
      <c r="H775" s="19">
        <v>8.6</v>
      </c>
      <c r="I775" s="32"/>
      <c r="J775" s="33">
        <v>78.99400000000099</v>
      </c>
      <c r="K775" s="33">
        <v>88.83181818181821</v>
      </c>
      <c r="L775" s="57">
        <v>48.4571428571429</v>
      </c>
      <c r="M775" s="7"/>
      <c r="N775" s="7"/>
      <c r="O775" s="19"/>
      <c r="P775" s="47"/>
    </row>
    <row r="776" ht="16.6" customHeight="1">
      <c r="A776" s="29">
        <v>44317</v>
      </c>
      <c r="B776" s="30">
        <v>15.5</v>
      </c>
      <c r="C776" s="19">
        <v>15.5</v>
      </c>
      <c r="D776" s="19">
        <v>15.5</v>
      </c>
      <c r="E776" s="31"/>
      <c r="F776" s="30">
        <v>4.4</v>
      </c>
      <c r="G776" s="19">
        <v>4.8</v>
      </c>
      <c r="H776" s="19">
        <v>4.8</v>
      </c>
      <c r="I776" s="32"/>
      <c r="J776" s="33">
        <v>76.2000000000009</v>
      </c>
      <c r="K776" s="33">
        <v>87.1954545454545</v>
      </c>
      <c r="L776" s="57">
        <v>47.3238095238095</v>
      </c>
      <c r="M776" s="7"/>
      <c r="N776" s="7"/>
      <c r="O776" s="19"/>
      <c r="P776" s="19"/>
    </row>
    <row r="777" ht="16.6" customHeight="1">
      <c r="A777" s="29">
        <v>44348</v>
      </c>
      <c r="B777" s="30">
        <v>12.2</v>
      </c>
      <c r="C777" s="19">
        <v>12.5</v>
      </c>
      <c r="D777" s="19">
        <v>12.5</v>
      </c>
      <c r="E777" s="31"/>
      <c r="F777" s="30">
        <v>2.3</v>
      </c>
      <c r="G777" s="19">
        <v>3.5</v>
      </c>
      <c r="H777" s="19">
        <v>3.5</v>
      </c>
      <c r="I777" s="32"/>
      <c r="J777" s="33">
        <v>91.9480000000011</v>
      </c>
      <c r="K777" s="33">
        <v>78.9136363636364</v>
      </c>
      <c r="L777" s="57">
        <v>79.8</v>
      </c>
      <c r="M777" s="7"/>
      <c r="N777" s="7"/>
      <c r="O777" s="19"/>
      <c r="P777" s="19"/>
    </row>
    <row r="778" ht="16.6" customHeight="1">
      <c r="A778" s="29">
        <v>44378</v>
      </c>
      <c r="B778" s="30">
        <v>11.7</v>
      </c>
      <c r="C778" s="19">
        <v>12</v>
      </c>
      <c r="D778" s="19">
        <v>12</v>
      </c>
      <c r="E778" s="31"/>
      <c r="F778" s="30">
        <v>1.4</v>
      </c>
      <c r="G778" s="19">
        <v>2.5</v>
      </c>
      <c r="H778" s="19">
        <v>2.5</v>
      </c>
      <c r="I778" s="32"/>
      <c r="J778" s="33">
        <v>97.0280000000012</v>
      </c>
      <c r="K778" s="33">
        <v>107.663636363636</v>
      </c>
      <c r="L778" s="57">
        <v>47.29</v>
      </c>
      <c r="M778" s="7"/>
      <c r="N778" s="7"/>
      <c r="O778" s="19"/>
      <c r="P778" s="19"/>
    </row>
    <row r="779" ht="16.6" customHeight="1">
      <c r="A779" s="29">
        <v>44409</v>
      </c>
      <c r="B779" s="30">
        <v>13.8</v>
      </c>
      <c r="C779" s="19">
        <v>13.3</v>
      </c>
      <c r="D779" s="19">
        <v>13.3</v>
      </c>
      <c r="E779" s="31"/>
      <c r="F779" s="30">
        <v>2.3</v>
      </c>
      <c r="G779" s="19">
        <v>2.9</v>
      </c>
      <c r="H779" s="19">
        <v>2.9</v>
      </c>
      <c r="I779" s="32"/>
      <c r="J779" s="33">
        <v>58.1660000000007</v>
      </c>
      <c r="K779" s="33">
        <v>36.9545454545455</v>
      </c>
      <c r="L779" s="57">
        <v>52.56</v>
      </c>
      <c r="M779" s="7"/>
      <c r="N779" s="7"/>
      <c r="O779" s="19"/>
      <c r="P779" s="19"/>
    </row>
    <row r="780" ht="16.6" customHeight="1">
      <c r="A780" s="29">
        <v>44440</v>
      </c>
      <c r="B780" s="30">
        <v>17.5</v>
      </c>
      <c r="C780" s="19">
        <v>16.8</v>
      </c>
      <c r="D780" s="19">
        <v>16.8</v>
      </c>
      <c r="E780" s="31"/>
      <c r="F780" s="30">
        <v>4.9</v>
      </c>
      <c r="G780" s="19">
        <v>5.4</v>
      </c>
      <c r="H780" s="19">
        <v>5.4</v>
      </c>
      <c r="I780" s="32"/>
      <c r="J780" s="33">
        <v>54.3560000000007</v>
      </c>
      <c r="K780" s="33">
        <v>59.2454545454545</v>
      </c>
      <c r="L780" s="57">
        <v>36.79</v>
      </c>
      <c r="M780" s="7"/>
      <c r="N780" s="7"/>
      <c r="O780" s="19"/>
      <c r="P780" s="19"/>
    </row>
    <row r="781" ht="16.6" customHeight="1">
      <c r="A781" s="29">
        <v>44470</v>
      </c>
      <c r="B781" s="30">
        <v>21.1</v>
      </c>
      <c r="C781" s="19">
        <v>19.6</v>
      </c>
      <c r="D781" s="19">
        <v>19.6</v>
      </c>
      <c r="E781" s="31"/>
      <c r="F781" s="30">
        <v>7.1</v>
      </c>
      <c r="G781" s="19">
        <v>7.9</v>
      </c>
      <c r="H781" s="19">
        <v>7.9</v>
      </c>
      <c r="I781" s="32"/>
      <c r="J781" s="33">
        <v>59.4360000000007</v>
      </c>
      <c r="K781" s="33">
        <v>58.8136363636364</v>
      </c>
      <c r="L781" s="57">
        <v>46.5789473684211</v>
      </c>
      <c r="M781" s="7"/>
      <c r="N781" s="7"/>
      <c r="O781" s="19"/>
      <c r="P781" s="19"/>
    </row>
    <row r="782" ht="16.6" customHeight="1">
      <c r="A782" s="29">
        <v>44501</v>
      </c>
      <c r="B782" s="30">
        <v>24.4</v>
      </c>
      <c r="C782" s="19">
        <v>22.3</v>
      </c>
      <c r="D782" s="19">
        <v>22.3</v>
      </c>
      <c r="E782" s="31"/>
      <c r="F782" s="30">
        <v>9.4</v>
      </c>
      <c r="G782" s="19">
        <v>10.6</v>
      </c>
      <c r="H782" s="19">
        <v>10.6</v>
      </c>
      <c r="I782" s="32"/>
      <c r="J782" s="33">
        <v>62.9920000000008</v>
      </c>
      <c r="K782" s="33">
        <v>66.15000000000001</v>
      </c>
      <c r="L782" s="57">
        <v>67.23</v>
      </c>
      <c r="M782" s="7"/>
      <c r="N782" s="7"/>
      <c r="O782" s="19">
        <f>AVERAGE(B784,F784)</f>
        <v>13.5041666666667</v>
      </c>
      <c r="P782" t="s" s="34">
        <v>16</v>
      </c>
    </row>
    <row r="783" ht="16.6" customHeight="1">
      <c r="A783" s="29">
        <v>44531</v>
      </c>
      <c r="B783" s="30">
        <v>26.1</v>
      </c>
      <c r="C783" s="19">
        <v>24.3</v>
      </c>
      <c r="D783" s="19">
        <v>24.3</v>
      </c>
      <c r="E783" s="31"/>
      <c r="F783" s="30">
        <v>11.3</v>
      </c>
      <c r="G783" s="19">
        <v>12.3</v>
      </c>
      <c r="H783" s="19">
        <v>12.3</v>
      </c>
      <c r="I783" s="32"/>
      <c r="J783" s="33">
        <v>86.6140000000011</v>
      </c>
      <c r="K783" s="33">
        <v>102.981818181818</v>
      </c>
      <c r="L783" s="57">
        <v>57.0421052631579</v>
      </c>
      <c r="M783" s="7"/>
      <c r="N783" s="7"/>
      <c r="O783" s="19">
        <f>AVERAGE(D784,H784)</f>
        <v>13.625</v>
      </c>
      <c r="P783" t="s" s="34">
        <v>17</v>
      </c>
    </row>
    <row r="784" ht="16.6" customHeight="1">
      <c r="A784" t="s" s="35">
        <v>18</v>
      </c>
      <c r="B784" s="36">
        <f>AVERAGE(B772:B783)</f>
        <v>19.8083333333333</v>
      </c>
      <c r="C784" s="36">
        <f>AVERAGE(C772:C783)</f>
        <v>19.0166666666667</v>
      </c>
      <c r="D784" s="36">
        <f>AVERAGE(D772:D783)</f>
        <v>19.0166666666667</v>
      </c>
      <c r="E784" s="37"/>
      <c r="F784" s="36">
        <f>AVERAGE(F772:F783)</f>
        <v>7.2</v>
      </c>
      <c r="G784" s="36">
        <f>AVERAGE(G772:G783)</f>
        <v>8.233333333333331</v>
      </c>
      <c r="H784" s="36">
        <f>AVERAGE(H772:H783)</f>
        <v>8.233333333333331</v>
      </c>
      <c r="I784" s="38"/>
      <c r="J784" s="36">
        <f>AVERAGE(J772:J783)</f>
        <v>77.63933333333431</v>
      </c>
      <c r="K784" s="36">
        <f>AVERAGE(K772:K783)</f>
        <v>77.8666666666666</v>
      </c>
      <c r="L784" s="36">
        <f>AVERAGE(L772:L783)</f>
        <v>60.5720279866332</v>
      </c>
      <c r="M784" s="7"/>
      <c r="N784" s="7"/>
      <c r="O784" s="19">
        <f>O783-O782</f>
        <v>0.1208333333333</v>
      </c>
      <c r="P784" t="s" s="39">
        <v>19</v>
      </c>
    </row>
    <row r="785" ht="16.6" customHeight="1">
      <c r="A785" s="55"/>
      <c r="B785" s="49"/>
      <c r="C785" s="49"/>
      <c r="D785" s="49"/>
      <c r="E785" s="37"/>
      <c r="F785" s="49"/>
      <c r="G785" s="49"/>
      <c r="H785" t="s" s="40">
        <v>21</v>
      </c>
      <c r="I785" s="32"/>
      <c r="J785" s="19"/>
      <c r="K785" s="19"/>
      <c r="L785" s="19"/>
      <c r="M785" s="43"/>
      <c r="N785" s="19"/>
      <c r="O785" s="19"/>
      <c r="P785" s="19"/>
    </row>
    <row r="786" ht="16.6" customHeight="1">
      <c r="A786" s="55"/>
      <c r="B786" s="49"/>
      <c r="C786" s="49"/>
      <c r="D786" s="49"/>
      <c r="E786" s="37"/>
      <c r="F786" s="49"/>
      <c r="G786" s="49"/>
      <c r="H786" s="49"/>
      <c r="I786" s="32"/>
      <c r="J786" s="19"/>
      <c r="K786" s="19"/>
      <c r="L786" s="19"/>
      <c r="M786" s="43"/>
      <c r="N786" s="19"/>
      <c r="O786" s="19"/>
      <c r="P786" s="19"/>
    </row>
    <row r="787" ht="46.65" customHeight="1">
      <c r="A787" t="s" s="20">
        <v>385</v>
      </c>
      <c r="B787" t="s" s="21">
        <v>244</v>
      </c>
      <c r="C787" t="s" s="22">
        <v>386</v>
      </c>
      <c r="D787" t="s" s="22">
        <v>387</v>
      </c>
      <c r="E787" s="23"/>
      <c r="F787" t="s" s="21">
        <v>247</v>
      </c>
      <c r="G787" t="s" s="24">
        <v>386</v>
      </c>
      <c r="H787" t="s" s="24">
        <v>387</v>
      </c>
      <c r="I787" s="32"/>
      <c r="J787" t="s" s="21">
        <v>375</v>
      </c>
      <c r="K787" t="s" s="26">
        <v>388</v>
      </c>
      <c r="L787" t="s" s="26">
        <v>389</v>
      </c>
      <c r="M787" t="s" s="45">
        <v>390</v>
      </c>
      <c r="N787" s="7"/>
      <c r="O787" s="19"/>
      <c r="P787" s="19"/>
    </row>
    <row r="788" ht="16.6" customHeight="1">
      <c r="A788" s="29">
        <v>44197</v>
      </c>
      <c r="B788" s="30">
        <v>23.6</v>
      </c>
      <c r="C788" s="19">
        <v>25</v>
      </c>
      <c r="D788" s="19">
        <v>25</v>
      </c>
      <c r="E788" s="31"/>
      <c r="F788" s="30">
        <v>17.1</v>
      </c>
      <c r="G788" s="19">
        <v>18.6</v>
      </c>
      <c r="H788" s="19">
        <v>18.6</v>
      </c>
      <c r="I788" s="32"/>
      <c r="J788" s="33">
        <v>107.188000000001</v>
      </c>
      <c r="K788" s="33">
        <v>91.5</v>
      </c>
      <c r="L788" s="57">
        <v>87.89</v>
      </c>
      <c r="M788" s="7"/>
      <c r="N788" s="7"/>
      <c r="O788" s="19"/>
      <c r="P788" s="19"/>
    </row>
    <row r="789" ht="16.6" customHeight="1">
      <c r="A789" s="29">
        <v>44228</v>
      </c>
      <c r="B789" s="30">
        <v>23.9</v>
      </c>
      <c r="C789" s="19">
        <v>24.4</v>
      </c>
      <c r="D789" s="19">
        <v>24.4</v>
      </c>
      <c r="E789" s="31"/>
      <c r="F789" s="30">
        <v>17.8</v>
      </c>
      <c r="G789" s="19">
        <v>18.6</v>
      </c>
      <c r="H789" s="19">
        <v>18.6</v>
      </c>
      <c r="I789" s="32"/>
      <c r="J789" s="33">
        <v>112.014000000001</v>
      </c>
      <c r="K789" s="33">
        <v>90.17</v>
      </c>
      <c r="L789" s="57">
        <v>134.44</v>
      </c>
      <c r="M789" s="7"/>
      <c r="N789" s="7"/>
      <c r="O789" s="19"/>
      <c r="P789" s="19"/>
    </row>
    <row r="790" ht="16.6" customHeight="1">
      <c r="A790" s="29">
        <v>44256</v>
      </c>
      <c r="B790" s="30">
        <v>22.7</v>
      </c>
      <c r="C790" s="19">
        <v>23.4</v>
      </c>
      <c r="D790" s="19">
        <v>23.4</v>
      </c>
      <c r="E790" s="31"/>
      <c r="F790" s="30">
        <v>16.9</v>
      </c>
      <c r="G790" s="19">
        <v>17.6</v>
      </c>
      <c r="H790" s="19">
        <v>17.6</v>
      </c>
      <c r="I790" s="32"/>
      <c r="J790" s="33">
        <v>129.032000000002</v>
      </c>
      <c r="K790" s="33">
        <v>117.775</v>
      </c>
      <c r="L790" s="57">
        <v>121.673684210526</v>
      </c>
      <c r="M790" s="7"/>
      <c r="N790" s="7"/>
      <c r="O790" s="19"/>
      <c r="P790" s="19"/>
    </row>
    <row r="791" ht="16.6" customHeight="1">
      <c r="A791" s="29">
        <v>44287</v>
      </c>
      <c r="B791" s="30">
        <v>20.6</v>
      </c>
      <c r="C791" s="19">
        <v>21.4</v>
      </c>
      <c r="D791" s="19">
        <v>21.4</v>
      </c>
      <c r="E791" s="31"/>
      <c r="F791" s="51">
        <v>14.7</v>
      </c>
      <c r="G791" s="19">
        <v>15.4</v>
      </c>
      <c r="H791" s="19">
        <v>15.4</v>
      </c>
      <c r="I791" s="32"/>
      <c r="J791" s="33">
        <v>158.496000000002</v>
      </c>
      <c r="K791" s="33">
        <v>137.315</v>
      </c>
      <c r="L791" s="57">
        <v>116.155</v>
      </c>
      <c r="M791" s="7"/>
      <c r="N791" s="7"/>
      <c r="O791" s="19"/>
      <c r="P791" s="19"/>
    </row>
    <row r="792" ht="16.6" customHeight="1">
      <c r="A792" s="29">
        <v>44317</v>
      </c>
      <c r="B792" s="30">
        <v>17.9</v>
      </c>
      <c r="C792" s="19">
        <v>18.8</v>
      </c>
      <c r="D792" s="19">
        <v>18.8</v>
      </c>
      <c r="E792" s="31"/>
      <c r="F792" s="30">
        <v>12</v>
      </c>
      <c r="G792" s="19">
        <v>12.8</v>
      </c>
      <c r="H792" s="19">
        <v>12.8</v>
      </c>
      <c r="I792" s="32"/>
      <c r="J792" s="33">
        <v>167.386000000002</v>
      </c>
      <c r="K792" s="33">
        <v>162.195</v>
      </c>
      <c r="L792" s="57">
        <v>109.26</v>
      </c>
      <c r="M792" s="7"/>
      <c r="N792" s="7"/>
      <c r="O792" s="19"/>
      <c r="P792" s="19"/>
    </row>
    <row r="793" ht="16.6" customHeight="1">
      <c r="A793" s="29">
        <v>44348</v>
      </c>
      <c r="B793" s="30">
        <v>15.8</v>
      </c>
      <c r="C793" s="19">
        <v>16.6</v>
      </c>
      <c r="D793" s="19">
        <v>16.6</v>
      </c>
      <c r="E793" s="31"/>
      <c r="F793" s="30">
        <v>10.3</v>
      </c>
      <c r="G793" s="19">
        <v>11</v>
      </c>
      <c r="H793" s="19">
        <v>11</v>
      </c>
      <c r="I793" s="32"/>
      <c r="J793" s="33">
        <v>137.414000000002</v>
      </c>
      <c r="K793" s="33">
        <v>108.325</v>
      </c>
      <c r="L793" s="57">
        <v>164.228571428571</v>
      </c>
      <c r="M793" s="7"/>
      <c r="N793" s="7"/>
      <c r="O793" s="19"/>
      <c r="P793" s="19"/>
    </row>
    <row r="794" ht="16.6" customHeight="1">
      <c r="A794" s="29">
        <v>44378</v>
      </c>
      <c r="B794" s="30">
        <v>15</v>
      </c>
      <c r="C794" s="19">
        <v>16.1</v>
      </c>
      <c r="D794" s="19">
        <v>16.1</v>
      </c>
      <c r="E794" s="31"/>
      <c r="F794" s="30">
        <v>9.199999999999999</v>
      </c>
      <c r="G794" s="19">
        <v>9.9</v>
      </c>
      <c r="H794" s="19">
        <v>9.9</v>
      </c>
      <c r="I794" s="32"/>
      <c r="J794" s="33">
        <v>128.270000000002</v>
      </c>
      <c r="K794" s="33">
        <v>139.26</v>
      </c>
      <c r="L794" s="57">
        <v>102.342857142857</v>
      </c>
      <c r="M794" s="7"/>
      <c r="N794" s="7"/>
      <c r="O794" s="19"/>
      <c r="P794" s="19"/>
    </row>
    <row r="795" ht="16.6" customHeight="1">
      <c r="A795" s="29">
        <v>44409</v>
      </c>
      <c r="B795" s="30">
        <v>16.1</v>
      </c>
      <c r="C795" s="19">
        <v>16.9</v>
      </c>
      <c r="D795" s="19">
        <v>16.9</v>
      </c>
      <c r="E795" s="31"/>
      <c r="F795" s="30">
        <v>9.6</v>
      </c>
      <c r="G795" s="19">
        <v>10.2</v>
      </c>
      <c r="H795" s="19">
        <v>10.2</v>
      </c>
      <c r="I795" s="32"/>
      <c r="J795" s="33">
        <v>89.6620000000011</v>
      </c>
      <c r="K795" s="33">
        <v>53.755</v>
      </c>
      <c r="L795" s="57">
        <v>75.34736842105259</v>
      </c>
      <c r="M795" s="7"/>
      <c r="N795" s="7"/>
      <c r="O795" s="19"/>
      <c r="P795" s="19"/>
    </row>
    <row r="796" ht="16.6" customHeight="1">
      <c r="A796" s="29">
        <v>44440</v>
      </c>
      <c r="B796" s="30">
        <v>18.1</v>
      </c>
      <c r="C796" s="19">
        <v>19.2</v>
      </c>
      <c r="D796" s="19">
        <v>19.2</v>
      </c>
      <c r="E796" s="31"/>
      <c r="F796" s="30">
        <v>11.2</v>
      </c>
      <c r="G796" s="19">
        <v>12</v>
      </c>
      <c r="H796" s="19">
        <v>12</v>
      </c>
      <c r="I796" s="32"/>
      <c r="J796" s="33">
        <v>90.9320000000011</v>
      </c>
      <c r="K796" s="33">
        <v>83.66500000000001</v>
      </c>
      <c r="L796" s="57">
        <v>56.68</v>
      </c>
      <c r="M796" s="7"/>
      <c r="N796" s="7"/>
      <c r="O796" s="19"/>
      <c r="P796" s="19"/>
    </row>
    <row r="797" ht="16.6" customHeight="1">
      <c r="A797" s="29">
        <v>44470</v>
      </c>
      <c r="B797" s="30">
        <v>19.9</v>
      </c>
      <c r="C797" s="19">
        <v>21</v>
      </c>
      <c r="D797" s="19">
        <v>21</v>
      </c>
      <c r="E797" s="31"/>
      <c r="F797" s="30">
        <v>12.8</v>
      </c>
      <c r="G797" s="19">
        <v>13.6</v>
      </c>
      <c r="H797" s="19">
        <v>13.6</v>
      </c>
      <c r="I797" s="32"/>
      <c r="J797" s="33">
        <v>81.78800000000101</v>
      </c>
      <c r="K797" s="33">
        <v>67.745</v>
      </c>
      <c r="L797" s="57">
        <v>75.68421052631579</v>
      </c>
      <c r="M797" s="7"/>
      <c r="N797" s="7"/>
      <c r="O797" s="19"/>
      <c r="P797" s="19"/>
    </row>
    <row r="798" ht="16.6" customHeight="1">
      <c r="A798" s="29">
        <v>44501</v>
      </c>
      <c r="B798" s="30">
        <v>21.3</v>
      </c>
      <c r="C798" s="19">
        <v>22.4</v>
      </c>
      <c r="D798" s="19">
        <v>22.4</v>
      </c>
      <c r="E798" s="31"/>
      <c r="F798" s="30">
        <v>14.4</v>
      </c>
      <c r="G798" s="19">
        <v>15.4</v>
      </c>
      <c r="H798" s="19">
        <v>15.4</v>
      </c>
      <c r="I798" s="32"/>
      <c r="J798" s="33">
        <v>76.4540000000009</v>
      </c>
      <c r="K798" s="33">
        <v>67.825</v>
      </c>
      <c r="L798" s="57">
        <v>78.735</v>
      </c>
      <c r="M798" s="7"/>
      <c r="N798" s="7"/>
      <c r="O798" s="19">
        <f>AVERAGE(B800,F800)</f>
        <v>16.6583333333333</v>
      </c>
      <c r="P798" t="s" s="34">
        <v>16</v>
      </c>
    </row>
    <row r="799" ht="16.6" customHeight="1">
      <c r="A799" s="29">
        <v>44531</v>
      </c>
      <c r="B799" s="30">
        <v>22.8</v>
      </c>
      <c r="C799" s="19">
        <v>23.6</v>
      </c>
      <c r="D799" s="19">
        <v>23.6</v>
      </c>
      <c r="E799" s="31"/>
      <c r="F799" s="30">
        <v>16.1</v>
      </c>
      <c r="G799" s="19">
        <v>17</v>
      </c>
      <c r="H799" s="19">
        <v>17</v>
      </c>
      <c r="I799" s="32"/>
      <c r="J799" s="33">
        <v>83.566000000001</v>
      </c>
      <c r="K799" s="33">
        <v>103.83</v>
      </c>
      <c r="L799" s="57">
        <v>78.55500000000001</v>
      </c>
      <c r="M799" s="7"/>
      <c r="N799" s="7"/>
      <c r="O799" s="19">
        <f>AVERAGE(D800,H800)</f>
        <v>17.5375</v>
      </c>
      <c r="P799" t="s" s="34">
        <v>17</v>
      </c>
    </row>
    <row r="800" ht="16.6" customHeight="1">
      <c r="A800" t="s" s="35">
        <v>18</v>
      </c>
      <c r="B800" s="36">
        <f>AVERAGE(B788:B799)</f>
        <v>19.8083333333333</v>
      </c>
      <c r="C800" s="36">
        <f>AVERAGE(C788:C799)</f>
        <v>20.7333333333333</v>
      </c>
      <c r="D800" s="36">
        <f>AVERAGE(D788:D799)</f>
        <v>20.7333333333333</v>
      </c>
      <c r="E800" s="37"/>
      <c r="F800" s="36">
        <f>AVERAGE(F788:F799)</f>
        <v>13.5083333333333</v>
      </c>
      <c r="G800" s="36">
        <f>AVERAGE(G788:G799)</f>
        <v>14.3416666666667</v>
      </c>
      <c r="H800" s="36">
        <f>AVERAGE(H788:H799)</f>
        <v>14.3416666666667</v>
      </c>
      <c r="I800" s="38"/>
      <c r="J800" s="36">
        <f>AVERAGE(J788:J799)</f>
        <v>113.516833333335</v>
      </c>
      <c r="K800" s="36">
        <f>AVERAGE(K788:K799)</f>
        <v>101.946666666667</v>
      </c>
      <c r="L800" s="36">
        <f>AVERAGE(L788:L799)</f>
        <v>100.082640977444</v>
      </c>
      <c r="M800" s="7"/>
      <c r="N800" s="7"/>
      <c r="O800" s="19">
        <f>O799-O798</f>
        <v>0.8791666666667</v>
      </c>
      <c r="P800" t="s" s="39">
        <v>19</v>
      </c>
    </row>
    <row r="801" ht="16.6" customHeight="1">
      <c r="A801" s="55"/>
      <c r="B801" s="49"/>
      <c r="C801" s="49"/>
      <c r="D801" s="49"/>
      <c r="E801" s="37"/>
      <c r="F801" s="49"/>
      <c r="G801" s="49"/>
      <c r="H801" t="s" s="40">
        <v>21</v>
      </c>
      <c r="I801" s="32"/>
      <c r="J801" s="19"/>
      <c r="K801" s="19"/>
      <c r="L801" s="19"/>
      <c r="M801" s="43"/>
      <c r="N801" s="19"/>
      <c r="O801" s="19"/>
      <c r="P801" s="19"/>
    </row>
    <row r="802" ht="16.6" customHeight="1">
      <c r="A802" s="55"/>
      <c r="B802" s="49"/>
      <c r="C802" s="49"/>
      <c r="D802" s="49"/>
      <c r="E802" s="37"/>
      <c r="F802" s="49"/>
      <c r="G802" s="49"/>
      <c r="H802" s="49"/>
      <c r="I802" s="32"/>
      <c r="J802" s="19"/>
      <c r="K802" s="19"/>
      <c r="L802" s="19"/>
      <c r="M802" s="43"/>
      <c r="N802" s="19"/>
      <c r="O802" s="19"/>
      <c r="P802" s="19"/>
    </row>
    <row r="803" ht="46.65" customHeight="1">
      <c r="A803" t="s" s="20">
        <v>391</v>
      </c>
      <c r="B803" t="s" s="21">
        <v>150</v>
      </c>
      <c r="C803" t="s" s="22">
        <v>380</v>
      </c>
      <c r="D803" t="s" s="22">
        <v>392</v>
      </c>
      <c r="E803" s="23"/>
      <c r="F803" t="s" s="21">
        <v>153</v>
      </c>
      <c r="G803" t="s" s="24">
        <v>380</v>
      </c>
      <c r="H803" t="s" s="24">
        <v>392</v>
      </c>
      <c r="I803" s="32"/>
      <c r="J803" t="s" s="21">
        <v>51</v>
      </c>
      <c r="K803" t="s" s="26">
        <v>393</v>
      </c>
      <c r="L803" t="s" s="26">
        <v>383</v>
      </c>
      <c r="M803" s="43"/>
      <c r="N803" s="19"/>
      <c r="O803" s="19"/>
      <c r="P803" s="19"/>
    </row>
    <row r="804" ht="16.6" customHeight="1">
      <c r="A804" s="29">
        <v>44197</v>
      </c>
      <c r="B804" s="30">
        <v>25.8</v>
      </c>
      <c r="C804" s="19">
        <v>26.4</v>
      </c>
      <c r="D804" s="19">
        <v>26.4</v>
      </c>
      <c r="E804" s="31"/>
      <c r="F804" s="30">
        <v>12.5</v>
      </c>
      <c r="G804" s="19">
        <v>14.2</v>
      </c>
      <c r="H804" s="19">
        <v>14.2</v>
      </c>
      <c r="I804" s="32"/>
      <c r="J804" s="19">
        <v>93.4720000000011</v>
      </c>
      <c r="K804" s="19">
        <v>96.85599999999999</v>
      </c>
      <c r="L804" s="57">
        <v>58.7894736842105</v>
      </c>
      <c r="M804" s="43"/>
      <c r="N804" s="19"/>
      <c r="O804" s="19"/>
      <c r="P804" s="47"/>
    </row>
    <row r="805" ht="16.6" customHeight="1">
      <c r="A805" s="29">
        <v>44228</v>
      </c>
      <c r="B805" s="30">
        <v>25.4</v>
      </c>
      <c r="C805" s="19">
        <v>24.4</v>
      </c>
      <c r="D805" s="19">
        <v>24.4</v>
      </c>
      <c r="E805" s="31"/>
      <c r="F805" s="30">
        <v>12.9</v>
      </c>
      <c r="G805" s="19">
        <v>14.1</v>
      </c>
      <c r="H805" s="19">
        <v>14.1</v>
      </c>
      <c r="I805" s="32"/>
      <c r="J805" s="19">
        <v>85.59800000000099</v>
      </c>
      <c r="K805" s="19">
        <v>80.40000000000001</v>
      </c>
      <c r="L805" s="57">
        <v>104.542857142857</v>
      </c>
      <c r="M805" s="43"/>
      <c r="N805" s="19"/>
      <c r="O805" s="19"/>
      <c r="P805" s="47"/>
    </row>
    <row r="806" ht="16.6" customHeight="1">
      <c r="A806" s="29">
        <v>44256</v>
      </c>
      <c r="B806" s="30">
        <v>23.1</v>
      </c>
      <c r="C806" s="19">
        <v>21.9</v>
      </c>
      <c r="D806" s="19">
        <v>21.9</v>
      </c>
      <c r="E806" s="31"/>
      <c r="F806" s="30">
        <v>10.6</v>
      </c>
      <c r="G806" s="19">
        <v>12</v>
      </c>
      <c r="H806" s="19">
        <v>12</v>
      </c>
      <c r="I806" s="32"/>
      <c r="J806" s="19">
        <v>92.4560000000011</v>
      </c>
      <c r="K806" s="19">
        <v>81.52800000000001</v>
      </c>
      <c r="L806" s="57">
        <v>80.45999999999999</v>
      </c>
      <c r="M806" s="43"/>
      <c r="N806" s="19"/>
      <c r="O806" s="19"/>
      <c r="P806" s="47"/>
    </row>
    <row r="807" ht="16.6" customHeight="1">
      <c r="A807" s="29">
        <v>44287</v>
      </c>
      <c r="B807" s="30">
        <v>19.6</v>
      </c>
      <c r="C807" s="19">
        <v>19.2</v>
      </c>
      <c r="D807" s="19">
        <v>19.2</v>
      </c>
      <c r="E807" s="31"/>
      <c r="F807" s="51">
        <v>7.4</v>
      </c>
      <c r="G807" s="19">
        <v>8.6</v>
      </c>
      <c r="H807" s="19">
        <v>8.6</v>
      </c>
      <c r="I807" s="32"/>
      <c r="J807" s="19">
        <v>87.12200000000109</v>
      </c>
      <c r="K807" s="19">
        <v>91.676</v>
      </c>
      <c r="L807" s="57">
        <v>48.4571428571429</v>
      </c>
      <c r="M807" s="43"/>
      <c r="N807" s="19"/>
      <c r="O807" s="19"/>
      <c r="P807" s="47"/>
    </row>
    <row r="808" ht="16.6" customHeight="1">
      <c r="A808" s="29">
        <v>44317</v>
      </c>
      <c r="B808" s="30">
        <v>15.8</v>
      </c>
      <c r="C808" s="19">
        <v>15.5</v>
      </c>
      <c r="D808" s="19">
        <v>15.5</v>
      </c>
      <c r="E808" s="31"/>
      <c r="F808" s="30">
        <v>4.3</v>
      </c>
      <c r="G808" s="19">
        <v>4.8</v>
      </c>
      <c r="H808" s="19">
        <v>4.8</v>
      </c>
      <c r="I808" s="32"/>
      <c r="J808" s="19">
        <v>88.6460000000011</v>
      </c>
      <c r="K808" s="19">
        <v>90.61199999999999</v>
      </c>
      <c r="L808" s="57">
        <v>47.3238095238095</v>
      </c>
      <c r="M808" s="43"/>
      <c r="N808" s="19"/>
      <c r="O808" s="19"/>
      <c r="P808" s="47"/>
    </row>
    <row r="809" ht="16.6" customHeight="1">
      <c r="A809" s="29">
        <v>44348</v>
      </c>
      <c r="B809" s="30">
        <v>12.8</v>
      </c>
      <c r="C809" s="19">
        <v>12.5</v>
      </c>
      <c r="D809" s="19">
        <v>12.5</v>
      </c>
      <c r="E809" s="31"/>
      <c r="F809" s="30">
        <v>2.2</v>
      </c>
      <c r="G809" s="19">
        <v>3.5</v>
      </c>
      <c r="H809" s="19">
        <v>3.5</v>
      </c>
      <c r="I809" s="32"/>
      <c r="J809" s="19">
        <v>95.25000000000119</v>
      </c>
      <c r="K809" s="19">
        <v>89.884</v>
      </c>
      <c r="L809" s="57">
        <v>79.8</v>
      </c>
      <c r="M809" s="43"/>
      <c r="N809" s="19"/>
      <c r="O809" s="19"/>
      <c r="P809" s="19"/>
    </row>
    <row r="810" ht="16.6" customHeight="1">
      <c r="A810" s="29">
        <v>44378</v>
      </c>
      <c r="B810" s="30">
        <v>12.2</v>
      </c>
      <c r="C810" s="19">
        <v>12</v>
      </c>
      <c r="D810" s="19">
        <v>12</v>
      </c>
      <c r="E810" s="31"/>
      <c r="F810" s="30">
        <v>1.7</v>
      </c>
      <c r="G810" s="19">
        <v>2.5</v>
      </c>
      <c r="H810" s="19">
        <v>2.5</v>
      </c>
      <c r="I810" s="32"/>
      <c r="J810" s="19">
        <v>101.854000000001</v>
      </c>
      <c r="K810" s="19">
        <v>111.868</v>
      </c>
      <c r="L810" s="57">
        <v>47.29</v>
      </c>
      <c r="M810" s="43"/>
      <c r="N810" s="19"/>
      <c r="O810" s="19"/>
      <c r="P810" s="19"/>
    </row>
    <row r="811" ht="16.6" customHeight="1">
      <c r="A811" s="29">
        <v>44409</v>
      </c>
      <c r="B811" s="30">
        <v>13.8</v>
      </c>
      <c r="C811" s="19">
        <v>13.3</v>
      </c>
      <c r="D811" s="19">
        <v>13.3</v>
      </c>
      <c r="E811" s="31"/>
      <c r="F811" s="30">
        <v>2.2</v>
      </c>
      <c r="G811" s="19">
        <v>2.9</v>
      </c>
      <c r="H811" s="19">
        <v>2.9</v>
      </c>
      <c r="I811" s="32"/>
      <c r="J811" s="19">
        <v>60.7060000000007</v>
      </c>
      <c r="K811" s="19">
        <v>47.224</v>
      </c>
      <c r="L811" s="57">
        <v>52.56</v>
      </c>
      <c r="M811" s="43"/>
      <c r="N811" s="19"/>
      <c r="O811" s="19"/>
      <c r="P811" s="19"/>
    </row>
    <row r="812" ht="16.6" customHeight="1">
      <c r="A812" s="29">
        <v>44440</v>
      </c>
      <c r="B812" s="30">
        <v>17.1</v>
      </c>
      <c r="C812" s="19">
        <v>16.8</v>
      </c>
      <c r="D812" s="19">
        <v>16.8</v>
      </c>
      <c r="E812" s="31"/>
      <c r="F812" s="30">
        <v>4.3</v>
      </c>
      <c r="G812" s="19">
        <v>5.4</v>
      </c>
      <c r="H812" s="19">
        <v>5.4</v>
      </c>
      <c r="I812" s="32"/>
      <c r="J812" s="19">
        <v>60.9600000000007</v>
      </c>
      <c r="K812" s="19">
        <v>61.224</v>
      </c>
      <c r="L812" s="57">
        <v>36.79</v>
      </c>
      <c r="M812" s="43"/>
      <c r="N812" s="19"/>
      <c r="O812" s="19"/>
      <c r="P812" s="19"/>
    </row>
    <row r="813" ht="16.6" customHeight="1">
      <c r="A813" s="29">
        <v>44470</v>
      </c>
      <c r="B813" s="30">
        <v>20.3</v>
      </c>
      <c r="C813" s="19">
        <v>19.6</v>
      </c>
      <c r="D813" s="19">
        <v>19.6</v>
      </c>
      <c r="E813" s="31"/>
      <c r="F813" s="30">
        <v>6.9</v>
      </c>
      <c r="G813" s="19">
        <v>7.9</v>
      </c>
      <c r="H813" s="19">
        <v>7.9</v>
      </c>
      <c r="I813" s="32"/>
      <c r="J813" s="19">
        <v>72.13600000000091</v>
      </c>
      <c r="K813" s="19">
        <v>55.892</v>
      </c>
      <c r="L813" s="57">
        <v>46.5789473684211</v>
      </c>
      <c r="M813" s="43"/>
      <c r="N813" s="19"/>
      <c r="O813" s="19"/>
      <c r="P813" s="19"/>
    </row>
    <row r="814" ht="16.6" customHeight="1">
      <c r="A814" s="29">
        <v>44501</v>
      </c>
      <c r="B814" s="30">
        <v>23.4</v>
      </c>
      <c r="C814" s="19">
        <v>22.3</v>
      </c>
      <c r="D814" s="19">
        <v>22.3</v>
      </c>
      <c r="E814" s="31"/>
      <c r="F814" s="30">
        <v>9.1</v>
      </c>
      <c r="G814" s="19">
        <v>10.6</v>
      </c>
      <c r="H814" s="19">
        <v>10.6</v>
      </c>
      <c r="I814" s="32"/>
      <c r="J814" s="19">
        <v>67.05600000000079</v>
      </c>
      <c r="K814" s="19">
        <v>62.796</v>
      </c>
      <c r="L814" s="57">
        <v>67.23</v>
      </c>
      <c r="M814" s="43"/>
      <c r="N814" s="19"/>
      <c r="O814" s="19">
        <f>AVERAGE(B816,F816)</f>
        <v>13.3291666666667</v>
      </c>
      <c r="P814" t="s" s="34">
        <v>16</v>
      </c>
    </row>
    <row r="815" ht="16.6" customHeight="1">
      <c r="A815" s="29">
        <v>44531</v>
      </c>
      <c r="B815" s="30">
        <v>25.1</v>
      </c>
      <c r="C815" s="19">
        <v>24.3</v>
      </c>
      <c r="D815" s="19">
        <v>24.3</v>
      </c>
      <c r="E815" s="31"/>
      <c r="F815" s="30">
        <v>11.4</v>
      </c>
      <c r="G815" s="19">
        <v>12.3</v>
      </c>
      <c r="H815" s="19">
        <v>12.3</v>
      </c>
      <c r="I815" s="32"/>
      <c r="J815" s="19">
        <v>77.47000000000089</v>
      </c>
      <c r="K815" s="19">
        <v>96.12</v>
      </c>
      <c r="L815" s="57">
        <v>57.0421052631579</v>
      </c>
      <c r="M815" s="43"/>
      <c r="N815" s="49"/>
      <c r="O815" s="19">
        <f>AVERAGE(D816,H816)</f>
        <v>13.625</v>
      </c>
      <c r="P815" t="s" s="34">
        <v>17</v>
      </c>
    </row>
    <row r="816" ht="16.6" customHeight="1">
      <c r="A816" t="s" s="35">
        <v>18</v>
      </c>
      <c r="B816" s="36">
        <f>AVERAGE(B804:B815)</f>
        <v>19.5333333333333</v>
      </c>
      <c r="C816" s="36">
        <f>AVERAGE(C804:C815)</f>
        <v>19.0166666666667</v>
      </c>
      <c r="D816" s="36">
        <f>AVERAGE(D804:D815)</f>
        <v>19.0166666666667</v>
      </c>
      <c r="E816" s="37"/>
      <c r="F816" s="36">
        <f>AVERAGE(F804:F815)</f>
        <v>7.125</v>
      </c>
      <c r="G816" s="36">
        <f>AVERAGE(G804:G815)</f>
        <v>8.233333333333331</v>
      </c>
      <c r="H816" s="36">
        <f>AVERAGE(H804:H815)</f>
        <v>8.233333333333331</v>
      </c>
      <c r="I816" s="38"/>
      <c r="J816" s="36">
        <f>AVERAGE(J804:J815)</f>
        <v>81.8938333333343</v>
      </c>
      <c r="K816" s="36">
        <f>AVERAGE(K804:K815)</f>
        <v>80.5066666666667</v>
      </c>
      <c r="L816" s="36">
        <f>AVERAGE(L804:L815)</f>
        <v>60.5720279866332</v>
      </c>
      <c r="M816" s="50"/>
      <c r="N816" s="19"/>
      <c r="O816" s="19">
        <f>O815-O814</f>
        <v>0.2958333333333</v>
      </c>
      <c r="P816" t="s" s="39">
        <v>19</v>
      </c>
    </row>
    <row r="817" ht="16.6" customHeight="1">
      <c r="A817" s="55"/>
      <c r="B817" s="49"/>
      <c r="C817" s="49"/>
      <c r="D817" s="49"/>
      <c r="E817" s="37"/>
      <c r="F817" s="49"/>
      <c r="G817" s="49"/>
      <c r="H817" t="s" s="40">
        <v>21</v>
      </c>
      <c r="I817" s="32"/>
      <c r="J817" s="19"/>
      <c r="K817" s="19"/>
      <c r="L817" s="19"/>
      <c r="M817" s="43"/>
      <c r="N817" s="19"/>
      <c r="O817" s="19"/>
      <c r="P817" s="19"/>
    </row>
    <row r="818" ht="16.6" customHeight="1">
      <c r="A818" s="55"/>
      <c r="B818" s="49"/>
      <c r="C818" s="49"/>
      <c r="D818" s="49"/>
      <c r="E818" s="37"/>
      <c r="F818" s="49"/>
      <c r="G818" s="49"/>
      <c r="H818" s="49"/>
      <c r="I818" s="32"/>
      <c r="J818" s="19"/>
      <c r="K818" s="19"/>
      <c r="L818" s="19"/>
      <c r="M818" s="43"/>
      <c r="N818" s="28"/>
      <c r="O818" s="28"/>
      <c r="P818" s="28"/>
    </row>
    <row r="819" ht="46.65" customHeight="1">
      <c r="A819" t="s" s="20">
        <v>394</v>
      </c>
      <c r="B819" t="s" s="21">
        <v>395</v>
      </c>
      <c r="C819" t="s" s="22">
        <v>396</v>
      </c>
      <c r="D819" t="s" s="22">
        <v>396</v>
      </c>
      <c r="E819" s="23"/>
      <c r="F819" t="s" s="21">
        <v>397</v>
      </c>
      <c r="G819" t="s" s="24">
        <v>396</v>
      </c>
      <c r="H819" t="s" s="24">
        <v>396</v>
      </c>
      <c r="I819" s="25"/>
      <c r="J819" t="s" s="21">
        <v>305</v>
      </c>
      <c r="K819" t="s" s="26">
        <v>398</v>
      </c>
      <c r="L819" t="s" s="26">
        <v>399</v>
      </c>
      <c r="M819" s="43"/>
      <c r="N819" s="19"/>
      <c r="O819" s="19"/>
      <c r="P819" s="19"/>
    </row>
    <row r="820" ht="16.6" customHeight="1">
      <c r="A820" s="29">
        <v>44197</v>
      </c>
      <c r="B820" s="30">
        <v>27.4</v>
      </c>
      <c r="C820" s="19">
        <v>27.8</v>
      </c>
      <c r="D820" s="19">
        <v>27.8</v>
      </c>
      <c r="E820" s="31"/>
      <c r="F820" s="30">
        <v>15.8</v>
      </c>
      <c r="G820" s="19">
        <v>16.7</v>
      </c>
      <c r="H820" s="19">
        <v>16.7</v>
      </c>
      <c r="I820" s="32"/>
      <c r="J820" s="19">
        <v>101.600000000001</v>
      </c>
      <c r="K820" s="19">
        <v>103.971428571429</v>
      </c>
      <c r="L820" s="57">
        <v>66.56</v>
      </c>
      <c r="M820" s="58"/>
      <c r="N820" s="19"/>
      <c r="O820" s="19"/>
      <c r="P820" s="19"/>
    </row>
    <row r="821" ht="16.6" customHeight="1">
      <c r="A821" s="29">
        <v>44228</v>
      </c>
      <c r="B821" s="30">
        <v>27.3</v>
      </c>
      <c r="C821" s="19">
        <v>26.4</v>
      </c>
      <c r="D821" s="19">
        <v>26.4</v>
      </c>
      <c r="E821" s="31"/>
      <c r="F821" s="30">
        <v>16.6</v>
      </c>
      <c r="G821" s="19">
        <v>16.7</v>
      </c>
      <c r="H821" s="19">
        <v>16.7</v>
      </c>
      <c r="I821" s="32"/>
      <c r="J821" s="19">
        <v>82.804000000001</v>
      </c>
      <c r="K821" s="19">
        <v>101.021428571429</v>
      </c>
      <c r="L821" s="57">
        <v>143.75</v>
      </c>
      <c r="M821" s="58"/>
      <c r="N821" s="19"/>
      <c r="O821" s="19"/>
      <c r="P821" s="19"/>
    </row>
    <row r="822" ht="16.6" customHeight="1">
      <c r="A822" s="29">
        <v>44256</v>
      </c>
      <c r="B822" s="30">
        <v>25.7</v>
      </c>
      <c r="C822" s="19">
        <v>25.2</v>
      </c>
      <c r="D822" s="19">
        <v>25.2</v>
      </c>
      <c r="E822" s="31"/>
      <c r="F822" s="30">
        <v>14.6</v>
      </c>
      <c r="G822" s="19">
        <v>15.1</v>
      </c>
      <c r="H822" s="19">
        <v>15.1</v>
      </c>
      <c r="I822" s="32"/>
      <c r="J822" s="19">
        <v>102.362000000001</v>
      </c>
      <c r="K822" s="19">
        <v>69.73571428571429</v>
      </c>
      <c r="L822" s="57">
        <v>116.895238095238</v>
      </c>
      <c r="M822" s="58"/>
      <c r="N822" s="19"/>
      <c r="O822" s="19"/>
      <c r="P822" s="19"/>
    </row>
    <row r="823" ht="16.6" customHeight="1">
      <c r="A823" s="29">
        <v>44287</v>
      </c>
      <c r="B823" s="30">
        <v>22.9</v>
      </c>
      <c r="C823" s="19">
        <v>23</v>
      </c>
      <c r="D823" s="19">
        <v>23</v>
      </c>
      <c r="E823" s="31"/>
      <c r="F823" s="51">
        <v>11.8</v>
      </c>
      <c r="G823" s="19">
        <v>12.4</v>
      </c>
      <c r="H823" s="19">
        <v>12.4</v>
      </c>
      <c r="I823" s="32"/>
      <c r="J823" s="19">
        <v>86.1060000000011</v>
      </c>
      <c r="K823" s="19">
        <v>112.535714285714</v>
      </c>
      <c r="L823" s="57">
        <v>59.6857142857143</v>
      </c>
      <c r="M823" s="58"/>
      <c r="N823" s="19"/>
      <c r="O823" s="19"/>
      <c r="P823" s="19"/>
    </row>
    <row r="824" ht="16.6" customHeight="1">
      <c r="A824" s="29">
        <v>44317</v>
      </c>
      <c r="B824" s="30">
        <v>19.4</v>
      </c>
      <c r="C824" s="19">
        <v>19.8</v>
      </c>
      <c r="D824" s="19">
        <v>19.8</v>
      </c>
      <c r="E824" s="31"/>
      <c r="F824" s="30">
        <v>9.800000000000001</v>
      </c>
      <c r="G824" s="19">
        <v>9.300000000000001</v>
      </c>
      <c r="H824" s="19">
        <v>9.300000000000001</v>
      </c>
      <c r="I824" s="32"/>
      <c r="J824" s="19">
        <v>90.1700000000011</v>
      </c>
      <c r="K824" s="19">
        <v>106.55</v>
      </c>
      <c r="L824" s="57">
        <v>55.447619047619</v>
      </c>
      <c r="M824" s="58"/>
      <c r="N824" s="19"/>
      <c r="O824" s="19"/>
      <c r="P824" s="19"/>
    </row>
    <row r="825" ht="16.6" customHeight="1">
      <c r="A825" s="29">
        <v>44348</v>
      </c>
      <c r="B825" s="30">
        <v>16.8</v>
      </c>
      <c r="C825" s="19">
        <v>17</v>
      </c>
      <c r="D825" s="19">
        <v>17</v>
      </c>
      <c r="E825" s="31"/>
      <c r="F825" s="30">
        <v>8.199999999999999</v>
      </c>
      <c r="G825" s="19">
        <v>7.7</v>
      </c>
      <c r="H825" s="19">
        <v>7.7</v>
      </c>
      <c r="I825" s="32"/>
      <c r="J825" s="19">
        <v>109.220000000001</v>
      </c>
      <c r="K825" s="19">
        <v>86.3642857142857</v>
      </c>
      <c r="L825" s="57">
        <v>108.761904761905</v>
      </c>
      <c r="M825" s="58"/>
      <c r="N825" s="19"/>
      <c r="O825" s="19"/>
      <c r="P825" s="19"/>
    </row>
    <row r="826" ht="16.6" customHeight="1">
      <c r="A826" s="29">
        <v>44378</v>
      </c>
      <c r="B826" s="30">
        <v>16.7</v>
      </c>
      <c r="C826" s="19">
        <v>16.8</v>
      </c>
      <c r="D826" s="19">
        <v>16.8</v>
      </c>
      <c r="E826" s="31"/>
      <c r="F826" s="30">
        <v>7.3</v>
      </c>
      <c r="G826" s="19">
        <v>6.7</v>
      </c>
      <c r="H826" s="19">
        <v>6.7</v>
      </c>
      <c r="I826" s="32"/>
      <c r="J826" s="19">
        <v>97.7900000000012</v>
      </c>
      <c r="K826" s="19">
        <v>106.564285714286</v>
      </c>
      <c r="L826" s="57">
        <v>64.6571428571429</v>
      </c>
      <c r="M826" s="58"/>
      <c r="N826" s="19"/>
      <c r="O826" s="19"/>
      <c r="P826" s="19"/>
    </row>
    <row r="827" ht="16.6" customHeight="1">
      <c r="A827" s="29">
        <v>44409</v>
      </c>
      <c r="B827" s="30">
        <v>18.4</v>
      </c>
      <c r="C827" s="19">
        <v>18.1</v>
      </c>
      <c r="D827" s="19">
        <v>18.1</v>
      </c>
      <c r="E827" s="31"/>
      <c r="F827" s="30">
        <v>7.6</v>
      </c>
      <c r="G827" s="19">
        <v>6.8</v>
      </c>
      <c r="H827" s="19">
        <v>6.8</v>
      </c>
      <c r="I827" s="32"/>
      <c r="J827" s="19">
        <v>57.4040000000007</v>
      </c>
      <c r="K827" s="19">
        <v>34.4285714285714</v>
      </c>
      <c r="L827" s="57">
        <v>80.12</v>
      </c>
      <c r="M827" s="58"/>
      <c r="N827" s="19"/>
      <c r="O827" s="19"/>
      <c r="P827" s="19"/>
    </row>
    <row r="828" ht="16.6" customHeight="1">
      <c r="A828" s="29">
        <v>44440</v>
      </c>
      <c r="B828" s="30">
        <v>21.3</v>
      </c>
      <c r="C828" s="19">
        <v>21.1</v>
      </c>
      <c r="D828" s="19">
        <v>21.1</v>
      </c>
      <c r="E828" s="31"/>
      <c r="F828" s="30">
        <v>9</v>
      </c>
      <c r="G828" s="19">
        <v>8.699999999999999</v>
      </c>
      <c r="H828" s="19">
        <v>8.699999999999999</v>
      </c>
      <c r="I828" s="32"/>
      <c r="J828" s="19">
        <v>54.3560000000007</v>
      </c>
      <c r="K828" s="19">
        <v>60.5928571428571</v>
      </c>
      <c r="L828" s="57">
        <v>40.74</v>
      </c>
      <c r="M828" s="58"/>
      <c r="N828" s="19"/>
      <c r="O828" s="19"/>
      <c r="P828" s="19"/>
    </row>
    <row r="829" ht="16.6" customHeight="1">
      <c r="A829" s="29">
        <v>44470</v>
      </c>
      <c r="B829" s="30">
        <v>23.8</v>
      </c>
      <c r="C829" s="19">
        <v>23.2</v>
      </c>
      <c r="D829" s="19">
        <v>23.2</v>
      </c>
      <c r="E829" s="31"/>
      <c r="F829" s="30">
        <v>11.1</v>
      </c>
      <c r="G829" s="19">
        <v>10.8</v>
      </c>
      <c r="H829" s="19">
        <v>10.8</v>
      </c>
      <c r="I829" s="32"/>
      <c r="J829" s="19">
        <v>62.7380000000008</v>
      </c>
      <c r="K829" s="19">
        <v>50.9928571428571</v>
      </c>
      <c r="L829" s="57">
        <v>65.1157894736842</v>
      </c>
      <c r="M829" s="58"/>
      <c r="N829" s="19"/>
      <c r="O829" s="19"/>
      <c r="P829" s="19"/>
    </row>
    <row r="830" ht="16.6" customHeight="1">
      <c r="A830" s="29">
        <v>44501</v>
      </c>
      <c r="B830" s="30">
        <v>25.2</v>
      </c>
      <c r="C830" s="19">
        <v>25</v>
      </c>
      <c r="D830" s="19">
        <v>25</v>
      </c>
      <c r="E830" s="31"/>
      <c r="F830" s="30">
        <v>12.6</v>
      </c>
      <c r="G830" s="19">
        <v>13.6</v>
      </c>
      <c r="H830" s="19">
        <v>13.6</v>
      </c>
      <c r="I830" s="32"/>
      <c r="J830" s="19">
        <v>56.8960000000007</v>
      </c>
      <c r="K830" s="19">
        <v>56.0142857142857</v>
      </c>
      <c r="L830" s="57">
        <v>74.97</v>
      </c>
      <c r="M830" s="58"/>
      <c r="N830" s="19"/>
      <c r="O830" s="19">
        <f>AVERAGE(B832,F832)</f>
        <v>17.1166666666667</v>
      </c>
      <c r="P830" t="s" s="34">
        <v>16</v>
      </c>
    </row>
    <row r="831" ht="16.6" customHeight="1">
      <c r="A831" s="29">
        <v>44531</v>
      </c>
      <c r="B831" s="30">
        <v>26.6</v>
      </c>
      <c r="C831" s="19">
        <v>26.2</v>
      </c>
      <c r="D831" s="19">
        <v>26.2</v>
      </c>
      <c r="E831" s="31"/>
      <c r="F831" s="30">
        <v>14.9</v>
      </c>
      <c r="G831" s="19">
        <v>15</v>
      </c>
      <c r="H831" s="19">
        <v>15</v>
      </c>
      <c r="I831" s="32"/>
      <c r="J831" s="19">
        <v>72.6440000000009</v>
      </c>
      <c r="K831" s="19">
        <v>79.4928571428571</v>
      </c>
      <c r="L831" s="57">
        <v>73.5904761904762</v>
      </c>
      <c r="M831" s="58"/>
      <c r="N831" s="49"/>
      <c r="O831" s="19">
        <f>AVERAGE(D832,H832)</f>
        <v>17.0458333333334</v>
      </c>
      <c r="P831" t="s" s="34">
        <v>17</v>
      </c>
    </row>
    <row r="832" ht="16.6" customHeight="1">
      <c r="A832" t="s" s="35">
        <v>18</v>
      </c>
      <c r="B832" s="36">
        <f>AVERAGE(B820:B831)</f>
        <v>22.625</v>
      </c>
      <c r="C832" s="36">
        <f>AVERAGE(C820:C831)</f>
        <v>22.4666666666667</v>
      </c>
      <c r="D832" s="36">
        <f>AVERAGE(D820:D831)</f>
        <v>22.4666666666667</v>
      </c>
      <c r="E832" s="37"/>
      <c r="F832" s="36">
        <f>AVERAGE(F820:F831)</f>
        <v>11.6083333333333</v>
      </c>
      <c r="G832" s="36">
        <f>AVERAGE(G820:G831)</f>
        <v>11.625</v>
      </c>
      <c r="H832" s="36">
        <f>AVERAGE(H820:H831)</f>
        <v>11.625</v>
      </c>
      <c r="I832" s="38"/>
      <c r="J832" s="36">
        <f>AVERAGE(J820:J831)</f>
        <v>81.1741666666676</v>
      </c>
      <c r="K832" s="36">
        <f>AVERAGE(K820:K831)</f>
        <v>80.6886904761905</v>
      </c>
      <c r="L832" s="36">
        <f>AVERAGE(L820:L831)</f>
        <v>79.191157059315</v>
      </c>
      <c r="M832" s="58"/>
      <c r="N832" s="19"/>
      <c r="O832" s="19">
        <f>O831-O830</f>
        <v>-0.0708333333333</v>
      </c>
      <c r="P832" t="s" s="39">
        <v>19</v>
      </c>
    </row>
    <row r="833" ht="16.6" customHeight="1">
      <c r="A833" t="s" s="40">
        <v>20</v>
      </c>
      <c r="B833" s="49"/>
      <c r="C833" s="49"/>
      <c r="D833" t="s" s="40">
        <v>55</v>
      </c>
      <c r="E833" s="37"/>
      <c r="F833" s="49"/>
      <c r="G833" s="49"/>
      <c r="H833" t="s" s="40">
        <v>21</v>
      </c>
      <c r="I833" s="32"/>
      <c r="J833" s="19"/>
      <c r="K833" s="19"/>
      <c r="L833" s="19"/>
      <c r="M833" s="43"/>
      <c r="N833" s="19"/>
      <c r="O833" s="19"/>
      <c r="P833" s="19"/>
    </row>
    <row r="834" ht="16.6" customHeight="1">
      <c r="A834" s="55"/>
      <c r="B834" s="49"/>
      <c r="C834" s="49"/>
      <c r="D834" s="49"/>
      <c r="E834" s="37"/>
      <c r="F834" s="49"/>
      <c r="G834" s="49"/>
      <c r="H834" s="49"/>
      <c r="I834" s="32"/>
      <c r="J834" s="19"/>
      <c r="K834" s="19"/>
      <c r="L834" s="19"/>
      <c r="M834" s="43"/>
      <c r="N834" s="19"/>
      <c r="O834" s="19"/>
      <c r="P834" s="28"/>
    </row>
    <row r="835" ht="46.65" customHeight="1">
      <c r="A835" t="s" s="20">
        <v>400</v>
      </c>
      <c r="B835" t="s" s="21">
        <v>173</v>
      </c>
      <c r="C835" t="s" s="22">
        <v>401</v>
      </c>
      <c r="D835" t="s" s="22">
        <v>402</v>
      </c>
      <c r="E835" s="23"/>
      <c r="F835" t="s" s="21">
        <v>176</v>
      </c>
      <c r="G835" t="s" s="24">
        <v>401</v>
      </c>
      <c r="H835" t="s" s="24">
        <v>402</v>
      </c>
      <c r="I835" s="32"/>
      <c r="J835" t="s" s="21">
        <v>232</v>
      </c>
      <c r="K835" t="s" s="26">
        <v>403</v>
      </c>
      <c r="L835" t="s" s="26">
        <v>404</v>
      </c>
      <c r="M835" t="s" s="45">
        <v>405</v>
      </c>
      <c r="N835" s="7"/>
      <c r="O835" s="19"/>
      <c r="P835" s="19"/>
    </row>
    <row r="836" ht="16.6" customHeight="1">
      <c r="A836" s="29">
        <v>44197</v>
      </c>
      <c r="B836" s="30">
        <v>27.4</v>
      </c>
      <c r="C836" s="19">
        <v>27.3</v>
      </c>
      <c r="D836" s="19">
        <v>27.6636363636364</v>
      </c>
      <c r="E836" s="31"/>
      <c r="F836" s="30">
        <v>14.1</v>
      </c>
      <c r="G836" s="19">
        <v>15.1</v>
      </c>
      <c r="H836" s="19">
        <v>15.1454545454545</v>
      </c>
      <c r="I836" s="32"/>
      <c r="J836" s="33">
        <v>87.88400000000109</v>
      </c>
      <c r="K836" s="33">
        <v>101.243478260870</v>
      </c>
      <c r="L836" s="57">
        <v>46.9238095238095</v>
      </c>
      <c r="M836" s="7"/>
      <c r="N836" s="7"/>
      <c r="O836" s="19"/>
      <c r="P836" s="19"/>
    </row>
    <row r="837" ht="16.6" customHeight="1">
      <c r="A837" s="29">
        <v>44228</v>
      </c>
      <c r="B837" s="30">
        <v>27.8</v>
      </c>
      <c r="C837" s="19">
        <v>26.5</v>
      </c>
      <c r="D837" s="19">
        <v>26.6454545454545</v>
      </c>
      <c r="E837" s="31"/>
      <c r="F837" s="30">
        <v>14.4</v>
      </c>
      <c r="G837" s="19">
        <v>15</v>
      </c>
      <c r="H837" s="19">
        <v>15.1636363636364</v>
      </c>
      <c r="I837" s="32"/>
      <c r="J837" s="33">
        <v>89.1540000000011</v>
      </c>
      <c r="K837" s="33">
        <v>99.6434782608696</v>
      </c>
      <c r="L837" s="57">
        <v>95.15909090909091</v>
      </c>
      <c r="M837" s="7"/>
      <c r="N837" s="7"/>
      <c r="O837" s="19"/>
      <c r="P837" s="19"/>
    </row>
    <row r="838" ht="16.6" customHeight="1">
      <c r="A838" s="29">
        <v>44256</v>
      </c>
      <c r="B838" s="30">
        <v>26.1</v>
      </c>
      <c r="C838" s="19">
        <v>24.8</v>
      </c>
      <c r="D838" s="19">
        <v>25.0727272727273</v>
      </c>
      <c r="E838" s="31"/>
      <c r="F838" s="30">
        <v>12.3</v>
      </c>
      <c r="G838" s="19">
        <v>12.9</v>
      </c>
      <c r="H838" s="19">
        <v>13</v>
      </c>
      <c r="I838" s="32"/>
      <c r="J838" s="33">
        <v>98.2980000000012</v>
      </c>
      <c r="K838" s="33">
        <v>111.165217391304</v>
      </c>
      <c r="L838" s="57">
        <v>75.12</v>
      </c>
      <c r="M838" s="7"/>
      <c r="N838" s="7"/>
      <c r="O838" s="19"/>
      <c r="P838" s="19"/>
    </row>
    <row r="839" ht="16.6" customHeight="1">
      <c r="A839" s="29">
        <v>44287</v>
      </c>
      <c r="B839" s="30">
        <v>23.7</v>
      </c>
      <c r="C839" s="19">
        <v>22.4</v>
      </c>
      <c r="D839" s="19">
        <v>22.5727272727273</v>
      </c>
      <c r="E839" s="31"/>
      <c r="F839" s="51">
        <v>8.699999999999999</v>
      </c>
      <c r="G839" s="19">
        <v>9.5</v>
      </c>
      <c r="H839" s="19">
        <v>9.92272727272727</v>
      </c>
      <c r="I839" s="32"/>
      <c r="J839" s="33">
        <v>54.6100000000007</v>
      </c>
      <c r="K839" s="33">
        <v>52.6304347826087</v>
      </c>
      <c r="L839" s="57">
        <v>34.0909090909091</v>
      </c>
      <c r="M839" s="7"/>
      <c r="N839" s="7"/>
      <c r="O839" s="19"/>
      <c r="P839" s="19"/>
    </row>
    <row r="840" ht="16.6" customHeight="1">
      <c r="A840" s="29">
        <v>44317</v>
      </c>
      <c r="B840" s="30">
        <v>20.1</v>
      </c>
      <c r="C840" s="19">
        <v>19.5</v>
      </c>
      <c r="D840" s="19">
        <v>19.6136363636364</v>
      </c>
      <c r="E840" s="31"/>
      <c r="F840" s="30">
        <v>5.1</v>
      </c>
      <c r="G840" s="19">
        <v>5.7</v>
      </c>
      <c r="H840" s="19">
        <v>5.48181818181818</v>
      </c>
      <c r="I840" s="32"/>
      <c r="J840" s="33">
        <v>72.3900000000009</v>
      </c>
      <c r="K840" s="33">
        <v>82.89565217391301</v>
      </c>
      <c r="L840" s="57">
        <v>49.46</v>
      </c>
      <c r="M840" s="7"/>
      <c r="N840" s="7"/>
      <c r="O840" s="19"/>
      <c r="P840" s="19"/>
    </row>
    <row r="841" ht="16.6" customHeight="1">
      <c r="A841" s="29">
        <v>44348</v>
      </c>
      <c r="B841" s="30">
        <v>17.4</v>
      </c>
      <c r="C841" s="19">
        <v>16.7</v>
      </c>
      <c r="D841" s="19">
        <v>17</v>
      </c>
      <c r="E841" s="31"/>
      <c r="F841" s="30">
        <v>2.7</v>
      </c>
      <c r="G841" s="19">
        <v>3.6</v>
      </c>
      <c r="H841" s="19">
        <v>3.51818181818182</v>
      </c>
      <c r="I841" s="32"/>
      <c r="J841" s="33">
        <v>86.1060000000011</v>
      </c>
      <c r="K841" s="33">
        <v>81.0260869565217</v>
      </c>
      <c r="L841" s="57">
        <v>65.5190476190476</v>
      </c>
      <c r="M841" s="7"/>
      <c r="N841" s="7"/>
      <c r="O841" s="19"/>
      <c r="P841" s="19"/>
    </row>
    <row r="842" ht="16.6" customHeight="1">
      <c r="A842" s="29">
        <v>44378</v>
      </c>
      <c r="B842" s="30">
        <v>17.1</v>
      </c>
      <c r="C842" s="19">
        <v>16.6</v>
      </c>
      <c r="D842" s="19">
        <v>16.9380952380952</v>
      </c>
      <c r="E842" s="31"/>
      <c r="F842" s="30">
        <v>1.4</v>
      </c>
      <c r="G842" s="19">
        <v>2.3</v>
      </c>
      <c r="H842" s="19">
        <v>2.23333333333333</v>
      </c>
      <c r="I842" s="32"/>
      <c r="J842" s="33">
        <v>61.7220000000008</v>
      </c>
      <c r="K842" s="33">
        <v>70.90000000000001</v>
      </c>
      <c r="L842" s="57">
        <v>44.7238095238095</v>
      </c>
      <c r="M842" s="7"/>
      <c r="N842" s="7"/>
      <c r="O842" s="19"/>
      <c r="P842" s="19"/>
    </row>
    <row r="843" ht="16.6" customHeight="1">
      <c r="A843" s="29">
        <v>44409</v>
      </c>
      <c r="B843" s="30">
        <v>18.8</v>
      </c>
      <c r="C843" s="19">
        <v>17.9</v>
      </c>
      <c r="D843" s="19">
        <v>18.0428571428571</v>
      </c>
      <c r="E843" s="31"/>
      <c r="F843" s="30">
        <v>2.3</v>
      </c>
      <c r="G843" s="19">
        <v>3.1</v>
      </c>
      <c r="H843" s="19">
        <v>3.11904761904762</v>
      </c>
      <c r="I843" s="32"/>
      <c r="J843" s="33">
        <v>49.2760000000006</v>
      </c>
      <c r="K843" s="33">
        <v>24.2869565217391</v>
      </c>
      <c r="L843" s="57">
        <v>32.89</v>
      </c>
      <c r="M843" s="7"/>
      <c r="N843" s="7"/>
      <c r="O843" s="19"/>
      <c r="P843" s="19"/>
    </row>
    <row r="844" ht="16.6" customHeight="1">
      <c r="A844" s="29">
        <v>44440</v>
      </c>
      <c r="B844" s="30">
        <v>21.6</v>
      </c>
      <c r="C844" s="19">
        <v>20.2</v>
      </c>
      <c r="D844" s="19">
        <v>20.6904761904762</v>
      </c>
      <c r="E844" s="31"/>
      <c r="F844" s="30">
        <v>5.2</v>
      </c>
      <c r="G844" s="19">
        <v>6.1</v>
      </c>
      <c r="H844" s="19">
        <v>6.04285714285714</v>
      </c>
      <c r="I844" s="32"/>
      <c r="J844" s="33">
        <v>55.3720000000007</v>
      </c>
      <c r="K844" s="33">
        <v>60.0434782608696</v>
      </c>
      <c r="L844" s="57">
        <v>34.8</v>
      </c>
      <c r="M844" s="7"/>
      <c r="N844" s="7"/>
      <c r="O844" s="19"/>
      <c r="P844" s="19"/>
    </row>
    <row r="845" ht="16.6" customHeight="1">
      <c r="A845" s="29">
        <v>44470</v>
      </c>
      <c r="B845" s="30">
        <v>23.6</v>
      </c>
      <c r="C845" s="19">
        <v>22</v>
      </c>
      <c r="D845" s="19">
        <v>22.4809523809524</v>
      </c>
      <c r="E845" s="31"/>
      <c r="F845" s="30">
        <v>8.1</v>
      </c>
      <c r="G845" s="19">
        <v>8.5</v>
      </c>
      <c r="H845" s="19">
        <v>8.56190476190476</v>
      </c>
      <c r="I845" s="32"/>
      <c r="J845" s="33">
        <v>61.9760000000008</v>
      </c>
      <c r="K845" s="33">
        <v>61.6217391304348</v>
      </c>
      <c r="L845" s="57">
        <v>50.94</v>
      </c>
      <c r="M845" s="7"/>
      <c r="N845" s="7"/>
      <c r="O845" s="19"/>
      <c r="P845" s="19"/>
    </row>
    <row r="846" ht="16.6" customHeight="1">
      <c r="A846" s="29">
        <v>44501</v>
      </c>
      <c r="B846" s="30">
        <v>24.9</v>
      </c>
      <c r="C846" s="19">
        <v>23.7</v>
      </c>
      <c r="D846" s="19">
        <v>24.3047619047619</v>
      </c>
      <c r="E846" s="31"/>
      <c r="F846" s="30">
        <v>10.3</v>
      </c>
      <c r="G846" s="19">
        <v>11.4</v>
      </c>
      <c r="H846" s="19">
        <v>11.7761904761905</v>
      </c>
      <c r="I846" s="32"/>
      <c r="J846" s="33">
        <v>50.5460000000006</v>
      </c>
      <c r="K846" s="33">
        <v>51.8913043478261</v>
      </c>
      <c r="L846" s="57">
        <v>67.01428571428571</v>
      </c>
      <c r="M846" s="7"/>
      <c r="N846" s="7"/>
      <c r="O846" s="19">
        <f>AVERAGE(B848,F848)</f>
        <v>15.5166666666667</v>
      </c>
      <c r="P846" t="s" s="34">
        <v>16</v>
      </c>
    </row>
    <row r="847" ht="16.6" customHeight="1">
      <c r="A847" s="29">
        <v>44531</v>
      </c>
      <c r="B847" s="30">
        <v>26.4</v>
      </c>
      <c r="C847" s="19">
        <v>25.1</v>
      </c>
      <c r="D847" s="19">
        <v>25.4619047619048</v>
      </c>
      <c r="E847" s="31"/>
      <c r="F847" s="30">
        <v>12.9</v>
      </c>
      <c r="G847" s="19">
        <v>13.5</v>
      </c>
      <c r="H847" s="19">
        <v>13.6095238095238</v>
      </c>
      <c r="I847" s="32"/>
      <c r="J847" s="33">
        <v>79.248000000001</v>
      </c>
      <c r="K847" s="33">
        <v>89.7652173913043</v>
      </c>
      <c r="L847" s="57">
        <v>65.4666666666667</v>
      </c>
      <c r="M847" s="7"/>
      <c r="N847" s="7"/>
      <c r="O847" s="19">
        <f>AVERAGE(D848,H848)</f>
        <v>15.5859126984127</v>
      </c>
      <c r="P847" t="s" s="34">
        <v>17</v>
      </c>
    </row>
    <row r="848" ht="16.6" customHeight="1">
      <c r="A848" t="s" s="35">
        <v>18</v>
      </c>
      <c r="B848" s="36">
        <f>AVERAGE(B836:B847)</f>
        <v>22.9083333333333</v>
      </c>
      <c r="C848" s="36">
        <f>AVERAGE(C836:C847)</f>
        <v>21.8916666666667</v>
      </c>
      <c r="D848" s="36">
        <f>AVERAGE(D836:D847)</f>
        <v>22.2072691197691</v>
      </c>
      <c r="E848" s="37"/>
      <c r="F848" s="36">
        <f>AVERAGE(F836:F847)</f>
        <v>8.125</v>
      </c>
      <c r="G848" s="36">
        <f>AVERAGE(G836:G847)</f>
        <v>8.891666666666669</v>
      </c>
      <c r="H848" s="36">
        <f>AVERAGE(H836:H847)</f>
        <v>8.96455627705628</v>
      </c>
      <c r="I848" s="38"/>
      <c r="J848" s="36">
        <f>AVERAGE(J836:J847)</f>
        <v>70.5485000000009</v>
      </c>
      <c r="K848" s="36">
        <f>AVERAGE(K836:K847)</f>
        <v>73.9260869565217</v>
      </c>
      <c r="L848" s="36">
        <f>AVERAGE(L836:L847)</f>
        <v>55.1756349206349</v>
      </c>
      <c r="M848" s="7"/>
      <c r="N848" s="7"/>
      <c r="O848" s="19">
        <f>O847-O846</f>
        <v>0.069246031746</v>
      </c>
      <c r="P848" t="s" s="39">
        <v>19</v>
      </c>
    </row>
    <row r="849" ht="16.6" customHeight="1">
      <c r="A849" s="55"/>
      <c r="B849" s="49"/>
      <c r="C849" s="49"/>
      <c r="D849" s="49"/>
      <c r="E849" s="37"/>
      <c r="F849" s="49"/>
      <c r="G849" s="49"/>
      <c r="H849" t="s" s="40">
        <v>21</v>
      </c>
      <c r="I849" s="32"/>
      <c r="J849" s="19"/>
      <c r="K849" s="19"/>
      <c r="L849" s="19"/>
      <c r="M849" s="43"/>
      <c r="N849" s="19"/>
      <c r="O849" s="19"/>
      <c r="P849" s="19"/>
    </row>
    <row r="850" ht="16.6" customHeight="1">
      <c r="A850" s="55"/>
      <c r="B850" s="49"/>
      <c r="C850" s="49"/>
      <c r="D850" s="49"/>
      <c r="E850" s="37"/>
      <c r="F850" s="49"/>
      <c r="G850" s="49"/>
      <c r="H850" s="49"/>
      <c r="I850" s="32"/>
      <c r="J850" s="19"/>
      <c r="K850" s="19"/>
      <c r="L850" s="19"/>
      <c r="M850" s="43"/>
      <c r="N850" s="19"/>
      <c r="O850" s="19"/>
      <c r="P850" s="28"/>
    </row>
    <row r="851" ht="46.65" customHeight="1">
      <c r="A851" t="s" s="20">
        <v>406</v>
      </c>
      <c r="B851" t="s" s="21">
        <v>407</v>
      </c>
      <c r="C851" t="s" s="22">
        <v>408</v>
      </c>
      <c r="D851" t="s" s="22">
        <v>409</v>
      </c>
      <c r="E851" s="23"/>
      <c r="F851" t="s" s="21">
        <v>410</v>
      </c>
      <c r="G851" t="s" s="24">
        <v>408</v>
      </c>
      <c r="H851" t="s" s="24">
        <v>409</v>
      </c>
      <c r="I851" s="25"/>
      <c r="J851" t="s" s="21">
        <v>334</v>
      </c>
      <c r="K851" t="s" s="26">
        <v>411</v>
      </c>
      <c r="L851" t="s" s="26">
        <v>412</v>
      </c>
      <c r="M851" t="s" s="45">
        <v>413</v>
      </c>
      <c r="N851" s="7"/>
      <c r="O851" s="19"/>
      <c r="P851" s="19"/>
    </row>
    <row r="852" ht="16.6" customHeight="1">
      <c r="A852" s="29">
        <v>44197</v>
      </c>
      <c r="B852" s="30">
        <v>24.5</v>
      </c>
      <c r="C852" s="19">
        <v>23.9</v>
      </c>
      <c r="D852" s="19">
        <v>24.2909090909091</v>
      </c>
      <c r="E852" s="31"/>
      <c r="F852" s="30">
        <v>15.9</v>
      </c>
      <c r="G852" s="19">
        <v>16.1</v>
      </c>
      <c r="H852" s="19">
        <v>17.15</v>
      </c>
      <c r="I852" s="32"/>
      <c r="J852" s="33">
        <v>92.4560000000011</v>
      </c>
      <c r="K852" s="33">
        <v>91.5607142857143</v>
      </c>
      <c r="L852" s="57">
        <v>74.2318181818182</v>
      </c>
      <c r="M852" s="7"/>
      <c r="N852" s="7"/>
      <c r="O852" s="19"/>
      <c r="P852" s="19"/>
    </row>
    <row r="853" ht="16.6" customHeight="1">
      <c r="A853" s="29">
        <v>44228</v>
      </c>
      <c r="B853" s="30">
        <v>24.6</v>
      </c>
      <c r="C853" s="19">
        <v>24</v>
      </c>
      <c r="D853" s="19">
        <v>23.9454545454545</v>
      </c>
      <c r="E853" s="31"/>
      <c r="F853" s="30">
        <v>16.1</v>
      </c>
      <c r="G853" s="19">
        <v>16.3</v>
      </c>
      <c r="H853" s="19">
        <v>17.1954545454545</v>
      </c>
      <c r="I853" s="32"/>
      <c r="J853" s="33">
        <v>85.59800000000099</v>
      </c>
      <c r="K853" s="33">
        <v>84.4714285714286</v>
      </c>
      <c r="L853" s="57">
        <v>107.836363636364</v>
      </c>
      <c r="M853" s="7"/>
      <c r="N853" s="7"/>
      <c r="O853" s="19"/>
      <c r="P853" s="19"/>
    </row>
    <row r="854" ht="16.6" customHeight="1">
      <c r="A854" s="29">
        <v>44256</v>
      </c>
      <c r="B854" s="30">
        <v>23.8</v>
      </c>
      <c r="C854" s="19">
        <v>23.3</v>
      </c>
      <c r="D854" s="19">
        <v>23.2363636363636</v>
      </c>
      <c r="E854" s="31"/>
      <c r="F854" s="30">
        <v>14.9</v>
      </c>
      <c r="G854" s="19">
        <v>15.1</v>
      </c>
      <c r="H854" s="19">
        <v>15.7090909090909</v>
      </c>
      <c r="I854" s="32"/>
      <c r="J854" s="33">
        <v>100.838000000001</v>
      </c>
      <c r="K854" s="33">
        <v>99.9089285714286</v>
      </c>
      <c r="L854" s="57">
        <v>97.09090909090909</v>
      </c>
      <c r="M854" s="7"/>
      <c r="N854" s="7"/>
      <c r="O854" s="19"/>
      <c r="P854" s="19"/>
    </row>
    <row r="855" ht="16.6" customHeight="1">
      <c r="A855" s="29">
        <v>44287</v>
      </c>
      <c r="B855" s="30">
        <v>22.2</v>
      </c>
      <c r="C855" s="19">
        <v>21.6</v>
      </c>
      <c r="D855" s="19">
        <v>21.6954545454545</v>
      </c>
      <c r="E855" s="31"/>
      <c r="F855" s="51">
        <v>12.3</v>
      </c>
      <c r="G855" s="19">
        <v>12.3</v>
      </c>
      <c r="H855" s="19">
        <v>13.0863636363636</v>
      </c>
      <c r="I855" s="32"/>
      <c r="J855" s="33">
        <v>77.47000000000089</v>
      </c>
      <c r="K855" s="33">
        <v>79.64107142857139</v>
      </c>
      <c r="L855" s="57">
        <v>61.7761904761905</v>
      </c>
      <c r="M855" s="7"/>
      <c r="N855" s="7"/>
      <c r="O855" s="19"/>
      <c r="P855" s="19"/>
    </row>
    <row r="856" ht="16.6" customHeight="1">
      <c r="A856" s="29">
        <v>44317</v>
      </c>
      <c r="B856" s="30">
        <v>19.6</v>
      </c>
      <c r="C856" s="19">
        <v>19.2</v>
      </c>
      <c r="D856" s="19">
        <v>19.45</v>
      </c>
      <c r="E856" s="31"/>
      <c r="F856" s="30">
        <v>9.1</v>
      </c>
      <c r="G856" s="19">
        <v>9.300000000000001</v>
      </c>
      <c r="H856" s="19">
        <v>9.868181818181821</v>
      </c>
      <c r="I856" s="32"/>
      <c r="J856" s="33">
        <v>83.566000000001</v>
      </c>
      <c r="K856" s="33">
        <v>83.94285714285709</v>
      </c>
      <c r="L856" s="57">
        <v>48.6318181818182</v>
      </c>
      <c r="M856" s="7"/>
      <c r="N856" s="7"/>
      <c r="O856" s="19"/>
      <c r="P856" s="19"/>
    </row>
    <row r="857" ht="16.6" customHeight="1">
      <c r="A857" s="29">
        <v>44348</v>
      </c>
      <c r="B857" s="30">
        <v>17.2</v>
      </c>
      <c r="C857" s="19">
        <v>16.8</v>
      </c>
      <c r="D857" s="19">
        <v>17.1636363636364</v>
      </c>
      <c r="E857" s="31"/>
      <c r="F857" s="30">
        <v>6.9</v>
      </c>
      <c r="G857" s="19">
        <v>7.2</v>
      </c>
      <c r="H857" s="19">
        <v>8.072727272727271</v>
      </c>
      <c r="I857" s="32"/>
      <c r="J857" s="33">
        <v>76.9620000000009</v>
      </c>
      <c r="K857" s="33">
        <v>76.3875</v>
      </c>
      <c r="L857" s="57">
        <v>82.6409090909091</v>
      </c>
      <c r="M857" s="7"/>
      <c r="N857" s="7"/>
      <c r="O857" s="19"/>
      <c r="P857" s="19"/>
    </row>
    <row r="858" ht="16.6" customHeight="1">
      <c r="A858" s="29">
        <v>44378</v>
      </c>
      <c r="B858" s="30">
        <v>16.4</v>
      </c>
      <c r="C858" s="19">
        <v>16.2</v>
      </c>
      <c r="D858" s="19">
        <v>16.9142857142857</v>
      </c>
      <c r="E858" s="31"/>
      <c r="F858" s="30">
        <v>5.7</v>
      </c>
      <c r="G858" s="19">
        <v>5.9</v>
      </c>
      <c r="H858" s="19">
        <v>6.83333333333333</v>
      </c>
      <c r="I858" s="32"/>
      <c r="J858" s="33">
        <v>62.4840000000008</v>
      </c>
      <c r="K858" s="33">
        <v>62.35</v>
      </c>
      <c r="L858" s="57">
        <v>55.4772727272727</v>
      </c>
      <c r="M858" s="7"/>
      <c r="N858" s="7"/>
      <c r="O858" s="19"/>
      <c r="P858" s="19"/>
    </row>
    <row r="859" ht="16.6" customHeight="1">
      <c r="A859" s="29">
        <v>44409</v>
      </c>
      <c r="B859" s="30">
        <v>17.4</v>
      </c>
      <c r="C859" s="19">
        <v>17.2</v>
      </c>
      <c r="D859" s="19">
        <v>17.6904761904762</v>
      </c>
      <c r="E859" s="31"/>
      <c r="F859" s="30">
        <v>6.3</v>
      </c>
      <c r="G859" s="19">
        <v>6.5</v>
      </c>
      <c r="H859" s="19">
        <v>7.28095238095238</v>
      </c>
      <c r="I859" s="32"/>
      <c r="J859" s="33">
        <v>48.5140000000006</v>
      </c>
      <c r="K859" s="33">
        <v>47.7107142857143</v>
      </c>
      <c r="L859" s="57">
        <v>58.9333333333333</v>
      </c>
      <c r="M859" s="7"/>
      <c r="N859" s="7"/>
      <c r="O859" s="19"/>
      <c r="P859" s="19"/>
    </row>
    <row r="860" ht="16.6" customHeight="1">
      <c r="A860" s="29">
        <v>44440</v>
      </c>
      <c r="B860" s="30">
        <v>19.1</v>
      </c>
      <c r="C860" s="19">
        <v>18.7</v>
      </c>
      <c r="D860" s="19">
        <v>19.652380952381</v>
      </c>
      <c r="E860" s="31"/>
      <c r="F860" s="30">
        <v>8.4</v>
      </c>
      <c r="G860" s="19">
        <v>8.4</v>
      </c>
      <c r="H860" s="19">
        <v>9.4</v>
      </c>
      <c r="I860" s="32"/>
      <c r="J860" s="33">
        <v>66.29400000000081</v>
      </c>
      <c r="K860" s="33">
        <v>66.1696428571429</v>
      </c>
      <c r="L860" s="57">
        <v>40.552380952381</v>
      </c>
      <c r="M860" s="7"/>
      <c r="N860" s="7"/>
      <c r="O860" s="19"/>
      <c r="P860" s="19"/>
    </row>
    <row r="861" ht="16.6" customHeight="1">
      <c r="A861" s="29">
        <v>44470</v>
      </c>
      <c r="B861" s="30">
        <v>20.6</v>
      </c>
      <c r="C861" s="19">
        <v>20.2</v>
      </c>
      <c r="D861" s="19">
        <v>20.6857142857143</v>
      </c>
      <c r="E861" s="31"/>
      <c r="F861" s="30">
        <v>10.7</v>
      </c>
      <c r="G861" s="19">
        <v>10.7</v>
      </c>
      <c r="H861" s="19">
        <v>11.452380952381</v>
      </c>
      <c r="I861" s="32"/>
      <c r="J861" s="33">
        <v>65.0240000000008</v>
      </c>
      <c r="K861" s="33">
        <v>65.0803571428571</v>
      </c>
      <c r="L861" s="57">
        <v>74.052380952381</v>
      </c>
      <c r="M861" s="7"/>
      <c r="N861" s="7"/>
      <c r="O861" s="19"/>
      <c r="P861" s="19"/>
    </row>
    <row r="862" ht="16.6" customHeight="1">
      <c r="A862" s="29">
        <v>44501</v>
      </c>
      <c r="B862" s="30">
        <v>22.1</v>
      </c>
      <c r="C862" s="19">
        <v>21.4</v>
      </c>
      <c r="D862" s="19">
        <v>21.6285714285714</v>
      </c>
      <c r="E862" s="31"/>
      <c r="F862" s="30">
        <v>12.8</v>
      </c>
      <c r="G862" s="19">
        <v>12.8</v>
      </c>
      <c r="H862" s="19">
        <v>13.9095238095238</v>
      </c>
      <c r="I862" s="32"/>
      <c r="J862" s="33">
        <v>58.6740000000007</v>
      </c>
      <c r="K862" s="33">
        <v>58.8857142857143</v>
      </c>
      <c r="L862" s="57">
        <v>86.745</v>
      </c>
      <c r="M862" s="7"/>
      <c r="N862" s="7"/>
      <c r="O862" s="19">
        <f>AVERAGE(B864,F864)</f>
        <v>16.0291666666667</v>
      </c>
      <c r="P862" t="s" s="34">
        <v>16</v>
      </c>
    </row>
    <row r="863" ht="16.6" customHeight="1">
      <c r="A863" s="29">
        <v>44531</v>
      </c>
      <c r="B863" s="30">
        <v>23.4</v>
      </c>
      <c r="C863" s="19">
        <v>22.8</v>
      </c>
      <c r="D863" s="19">
        <v>22.9142857142857</v>
      </c>
      <c r="E863" s="31"/>
      <c r="F863" s="30">
        <v>14.7</v>
      </c>
      <c r="G863" s="19">
        <v>14.7</v>
      </c>
      <c r="H863" s="19">
        <v>15.5952380952381</v>
      </c>
      <c r="I863" s="32"/>
      <c r="J863" s="33">
        <v>69.5960000000008</v>
      </c>
      <c r="K863" s="33">
        <v>69.1964285714286</v>
      </c>
      <c r="L863" s="57">
        <v>76.4666666666667</v>
      </c>
      <c r="M863" s="7"/>
      <c r="N863" s="7"/>
      <c r="O863" s="19">
        <f>AVERAGE(D864,H864)</f>
        <v>16.4508658008658</v>
      </c>
      <c r="P863" t="s" s="34">
        <v>17</v>
      </c>
    </row>
    <row r="864" ht="16.6" customHeight="1">
      <c r="A864" t="s" s="35">
        <v>18</v>
      </c>
      <c r="B864" s="36">
        <f>AVERAGE(B852:B863)</f>
        <v>20.9083333333333</v>
      </c>
      <c r="C864" s="36">
        <f>AVERAGE(C852:C863)</f>
        <v>20.4416666666667</v>
      </c>
      <c r="D864" s="36">
        <f>AVERAGE(D852:D863)</f>
        <v>20.7722943722944</v>
      </c>
      <c r="E864" s="37"/>
      <c r="F864" s="36">
        <f>AVERAGE(F852:F863)</f>
        <v>11.15</v>
      </c>
      <c r="G864" s="36">
        <f>AVERAGE(G852:G863)</f>
        <v>11.275</v>
      </c>
      <c r="H864" s="36">
        <f>AVERAGE(H852:H863)</f>
        <v>12.1294372294372</v>
      </c>
      <c r="I864" s="38"/>
      <c r="J864" s="36">
        <f>AVERAGE(J852:J863)</f>
        <v>73.9563333333342</v>
      </c>
      <c r="K864" s="36">
        <f>AVERAGE(K852:K863)</f>
        <v>73.7754464285714</v>
      </c>
      <c r="L864" s="36">
        <f>AVERAGE(L852:L863)</f>
        <v>72.0362536075037</v>
      </c>
      <c r="M864" s="7"/>
      <c r="N864" s="7"/>
      <c r="O864" s="19">
        <f>O863-O862</f>
        <v>0.4216991341991</v>
      </c>
      <c r="P864" t="s" s="39">
        <v>19</v>
      </c>
    </row>
    <row r="865" ht="16.6" customHeight="1">
      <c r="A865" t="s" s="40">
        <v>20</v>
      </c>
      <c r="B865" s="49"/>
      <c r="C865" s="49"/>
      <c r="D865" s="49"/>
      <c r="E865" s="37"/>
      <c r="F865" s="49"/>
      <c r="G865" s="49"/>
      <c r="H865" s="49"/>
      <c r="I865" s="32"/>
      <c r="J865" s="19"/>
      <c r="K865" s="19"/>
      <c r="L865" s="19"/>
      <c r="M865" s="43"/>
      <c r="N865" s="19"/>
      <c r="O865" s="19"/>
      <c r="P865" s="19"/>
    </row>
    <row r="866" ht="16.6" customHeight="1">
      <c r="A866" s="55"/>
      <c r="B866" s="49"/>
      <c r="C866" s="49"/>
      <c r="D866" s="49"/>
      <c r="E866" s="37"/>
      <c r="F866" s="49"/>
      <c r="G866" s="49"/>
      <c r="H866" s="49"/>
      <c r="I866" s="32"/>
      <c r="J866" s="19"/>
      <c r="K866" s="19"/>
      <c r="L866" s="19"/>
      <c r="M866" s="43"/>
      <c r="N866" s="19"/>
      <c r="O866" s="19"/>
      <c r="P866" s="19"/>
    </row>
    <row r="867" ht="46.65" customHeight="1">
      <c r="A867" t="s" s="20">
        <v>414</v>
      </c>
      <c r="B867" t="s" s="21">
        <v>8</v>
      </c>
      <c r="C867" t="s" s="22">
        <v>415</v>
      </c>
      <c r="D867" t="s" s="22">
        <v>416</v>
      </c>
      <c r="E867" s="23"/>
      <c r="F867" t="s" s="21">
        <v>11</v>
      </c>
      <c r="G867" t="s" s="24">
        <v>415</v>
      </c>
      <c r="H867" t="s" s="24">
        <v>416</v>
      </c>
      <c r="I867" s="32"/>
      <c r="J867" t="s" s="21">
        <v>77</v>
      </c>
      <c r="K867" t="s" s="26">
        <v>417</v>
      </c>
      <c r="L867" t="s" s="26">
        <v>418</v>
      </c>
      <c r="M867" t="s" s="45">
        <v>419</v>
      </c>
      <c r="N867" s="7"/>
      <c r="O867" s="19"/>
      <c r="P867" s="19"/>
    </row>
    <row r="868" ht="16.6" customHeight="1">
      <c r="A868" s="29">
        <v>44197</v>
      </c>
      <c r="B868" s="30">
        <v>24.6</v>
      </c>
      <c r="C868" s="19">
        <v>25.6</v>
      </c>
      <c r="D868" s="19">
        <v>27.1727272727273</v>
      </c>
      <c r="E868" s="31"/>
      <c r="F868" s="30">
        <v>9.5</v>
      </c>
      <c r="G868" s="19">
        <v>10.5</v>
      </c>
      <c r="H868" s="19">
        <v>11.6954545454545</v>
      </c>
      <c r="I868" s="32"/>
      <c r="J868" s="33">
        <v>64.5160000000008</v>
      </c>
      <c r="K868" s="33">
        <v>67.1857142857143</v>
      </c>
      <c r="L868" s="57">
        <v>51.5954545454545</v>
      </c>
      <c r="M868" s="7"/>
      <c r="N868" s="7"/>
      <c r="O868" s="19"/>
      <c r="P868" s="19"/>
    </row>
    <row r="869" ht="16.6" customHeight="1">
      <c r="A869" s="29">
        <v>44228</v>
      </c>
      <c r="B869" s="30">
        <v>25.2</v>
      </c>
      <c r="C869" s="19">
        <v>25</v>
      </c>
      <c r="D869" s="19">
        <v>25.4090909090909</v>
      </c>
      <c r="E869" s="31"/>
      <c r="F869" s="30">
        <v>10.6</v>
      </c>
      <c r="G869" s="19">
        <v>10.6</v>
      </c>
      <c r="H869" s="19">
        <v>11.2454545454545</v>
      </c>
      <c r="I869" s="32"/>
      <c r="J869" s="33">
        <v>51.3080000000006</v>
      </c>
      <c r="K869" s="33">
        <v>61.4142857142857</v>
      </c>
      <c r="L869" s="57">
        <v>70.7904761904762</v>
      </c>
      <c r="M869" s="7"/>
      <c r="N869" s="7"/>
      <c r="O869" s="19"/>
      <c r="P869" s="19"/>
    </row>
    <row r="870" ht="16.6" customHeight="1">
      <c r="A870" s="29">
        <v>44256</v>
      </c>
      <c r="B870" s="30">
        <v>22.3</v>
      </c>
      <c r="C870" s="19">
        <v>22.6</v>
      </c>
      <c r="D870" s="19">
        <v>23.0045454545455</v>
      </c>
      <c r="E870" s="31"/>
      <c r="F870" s="30">
        <v>8.300000000000001</v>
      </c>
      <c r="G870" s="19">
        <v>8.6</v>
      </c>
      <c r="H870" s="19">
        <v>9.00909090909091</v>
      </c>
      <c r="I870" s="32"/>
      <c r="J870" s="33">
        <v>55.3720000000007</v>
      </c>
      <c r="K870" s="33">
        <v>62.8285714285714</v>
      </c>
      <c r="L870" s="57">
        <v>66.6181818181818</v>
      </c>
      <c r="M870" s="7"/>
      <c r="N870" s="7"/>
      <c r="O870" s="19"/>
      <c r="P870" s="19"/>
    </row>
    <row r="871" ht="16.6" customHeight="1">
      <c r="A871" s="29">
        <v>44287</v>
      </c>
      <c r="B871" s="30">
        <v>18.6</v>
      </c>
      <c r="C871" s="19">
        <v>18.6</v>
      </c>
      <c r="D871" s="19">
        <v>19.6545454545455</v>
      </c>
      <c r="E871" s="31"/>
      <c r="F871" s="51">
        <v>5.3</v>
      </c>
      <c r="G871" s="19">
        <v>5.3</v>
      </c>
      <c r="H871" s="19">
        <v>5.89545454545455</v>
      </c>
      <c r="I871" s="32"/>
      <c r="J871" s="33">
        <v>35.8140000000004</v>
      </c>
      <c r="K871" s="33">
        <v>34.9666666666667</v>
      </c>
      <c r="L871" s="57">
        <v>41.7636363636364</v>
      </c>
      <c r="M871" s="7"/>
      <c r="N871" s="7"/>
      <c r="O871" s="19"/>
      <c r="P871" s="19"/>
    </row>
    <row r="872" ht="16.6" customHeight="1">
      <c r="A872" s="29">
        <v>44317</v>
      </c>
      <c r="B872" s="30">
        <v>14.3</v>
      </c>
      <c r="C872" s="19">
        <v>14.8</v>
      </c>
      <c r="D872" s="19">
        <v>15.6227272727273</v>
      </c>
      <c r="E872" s="31"/>
      <c r="F872" s="30">
        <v>1.9</v>
      </c>
      <c r="G872" s="19">
        <v>2</v>
      </c>
      <c r="H872" s="19">
        <v>1.89545454545455</v>
      </c>
      <c r="I872" s="32"/>
      <c r="J872" s="33">
        <v>41.4020000000005</v>
      </c>
      <c r="K872" s="33">
        <v>52.7333333333333</v>
      </c>
      <c r="L872" s="57">
        <v>37.6636363636364</v>
      </c>
      <c r="M872" s="7"/>
      <c r="N872" s="7"/>
      <c r="O872" s="19"/>
      <c r="P872" s="19"/>
    </row>
    <row r="873" ht="16.6" customHeight="1">
      <c r="A873" s="29">
        <v>44348</v>
      </c>
      <c r="B873" s="30">
        <v>11.4</v>
      </c>
      <c r="C873" s="19">
        <v>11.6</v>
      </c>
      <c r="D873" s="19">
        <v>12.5681818181818</v>
      </c>
      <c r="E873" s="31"/>
      <c r="F873" s="30">
        <v>-0.2</v>
      </c>
      <c r="G873" s="19">
        <v>-0.1</v>
      </c>
      <c r="H873" s="19">
        <v>0.0590909090909091</v>
      </c>
      <c r="I873" s="32"/>
      <c r="J873" s="33">
        <v>58.1660000000007</v>
      </c>
      <c r="K873" s="33">
        <v>47.4333333333333</v>
      </c>
      <c r="L873" s="57">
        <v>59.9090909090909</v>
      </c>
      <c r="M873" s="7"/>
      <c r="N873" s="7"/>
      <c r="O873" s="19"/>
      <c r="P873" s="19"/>
    </row>
    <row r="874" ht="16.6" customHeight="1">
      <c r="A874" s="29">
        <v>44378</v>
      </c>
      <c r="B874" s="30">
        <v>10.8</v>
      </c>
      <c r="C874" s="19">
        <v>11.1</v>
      </c>
      <c r="D874" s="19">
        <v>12.2571428571429</v>
      </c>
      <c r="E874" s="31"/>
      <c r="F874" s="30">
        <v>-0.9</v>
      </c>
      <c r="G874" s="19">
        <v>-1.1</v>
      </c>
      <c r="H874" s="19">
        <v>-0.995238095238095</v>
      </c>
      <c r="I874" s="32"/>
      <c r="J874" s="33">
        <v>48.0060000000006</v>
      </c>
      <c r="K874" s="33">
        <v>51.4904761904762</v>
      </c>
      <c r="L874" s="57">
        <v>46.7636363636364</v>
      </c>
      <c r="M874" s="7"/>
      <c r="N874" s="7"/>
      <c r="O874" s="19"/>
      <c r="P874" s="19"/>
    </row>
    <row r="875" ht="16.6" customHeight="1">
      <c r="A875" s="29">
        <v>44409</v>
      </c>
      <c r="B875" s="30">
        <v>12.5</v>
      </c>
      <c r="C875" s="19">
        <v>12.7</v>
      </c>
      <c r="D875" s="19">
        <v>13.5761904761905</v>
      </c>
      <c r="E875" s="31"/>
      <c r="F875" s="30">
        <v>-0.2</v>
      </c>
      <c r="G875" s="19">
        <v>-0.2</v>
      </c>
      <c r="H875" s="19">
        <v>-0.28</v>
      </c>
      <c r="I875" s="32"/>
      <c r="J875" s="33">
        <v>37.5920000000005</v>
      </c>
      <c r="K875" s="33">
        <v>33.9047619047619</v>
      </c>
      <c r="L875" s="57">
        <v>35.0095238095238</v>
      </c>
      <c r="M875" s="7"/>
      <c r="N875" s="7"/>
      <c r="O875" s="19"/>
      <c r="P875" s="19"/>
    </row>
    <row r="876" ht="16.6" customHeight="1">
      <c r="A876" s="29">
        <v>44440</v>
      </c>
      <c r="B876" s="30">
        <v>15.7</v>
      </c>
      <c r="C876" s="19">
        <v>15.9</v>
      </c>
      <c r="D876" s="19">
        <v>17.1238095238095</v>
      </c>
      <c r="E876" s="31"/>
      <c r="F876" s="30">
        <v>2.3</v>
      </c>
      <c r="G876" s="19">
        <v>2.2</v>
      </c>
      <c r="H876" s="19">
        <v>2.48095238095238</v>
      </c>
      <c r="I876" s="32"/>
      <c r="J876" s="33">
        <v>46.2280000000006</v>
      </c>
      <c r="K876" s="33">
        <v>50.8619047619048</v>
      </c>
      <c r="L876" s="57">
        <v>38.095</v>
      </c>
      <c r="M876" s="7"/>
      <c r="N876" s="7"/>
      <c r="O876" s="19"/>
      <c r="P876" s="19"/>
    </row>
    <row r="877" ht="16.6" customHeight="1">
      <c r="A877" s="29">
        <v>44470</v>
      </c>
      <c r="B877" s="30">
        <v>18.9</v>
      </c>
      <c r="C877" s="19">
        <v>18.9</v>
      </c>
      <c r="D877" s="19">
        <v>20.0380952380952</v>
      </c>
      <c r="E877" s="31"/>
      <c r="F877" s="30">
        <v>4.8</v>
      </c>
      <c r="G877" s="19">
        <v>4.7</v>
      </c>
      <c r="H877" s="19">
        <v>4.66666666666667</v>
      </c>
      <c r="I877" s="32"/>
      <c r="J877" s="33">
        <v>50.2920000000006</v>
      </c>
      <c r="K877" s="33">
        <v>52.2238095238095</v>
      </c>
      <c r="L877" s="57">
        <v>53.49</v>
      </c>
      <c r="M877" s="7"/>
      <c r="N877" s="7"/>
      <c r="O877" s="19"/>
      <c r="P877" s="19"/>
    </row>
    <row r="878" ht="16.6" customHeight="1">
      <c r="A878" s="29">
        <v>44501</v>
      </c>
      <c r="B878" s="30">
        <v>21.6</v>
      </c>
      <c r="C878" s="19">
        <v>21.3</v>
      </c>
      <c r="D878" s="19">
        <v>22.7333333333333</v>
      </c>
      <c r="E878" s="31"/>
      <c r="F878" s="30">
        <v>6.8</v>
      </c>
      <c r="G878" s="19">
        <v>7</v>
      </c>
      <c r="H878" s="19">
        <v>8.039999999999999</v>
      </c>
      <c r="I878" s="32"/>
      <c r="J878" s="33">
        <v>47.2440000000006</v>
      </c>
      <c r="K878" s="33">
        <v>52.0714285714286</v>
      </c>
      <c r="L878" s="57">
        <v>76.0952380952381</v>
      </c>
      <c r="M878" s="7"/>
      <c r="N878" s="7"/>
      <c r="O878" s="19">
        <f>AVERAGE(B880,F880)</f>
        <v>11.5375</v>
      </c>
      <c r="P878" t="s" s="34">
        <v>16</v>
      </c>
    </row>
    <row r="879" ht="16.6" customHeight="1">
      <c r="A879" s="29">
        <v>44531</v>
      </c>
      <c r="B879" s="30">
        <v>23.9</v>
      </c>
      <c r="C879" s="19">
        <v>23.9</v>
      </c>
      <c r="D879" s="19">
        <v>24.5238095238095</v>
      </c>
      <c r="E879" s="31"/>
      <c r="F879" s="30">
        <v>8.9</v>
      </c>
      <c r="G879" s="19">
        <v>9</v>
      </c>
      <c r="H879" s="19">
        <v>10.0095238095238</v>
      </c>
      <c r="I879" s="32"/>
      <c r="J879" s="33">
        <v>68.3260000000008</v>
      </c>
      <c r="K879" s="33">
        <v>75.7571428571429</v>
      </c>
      <c r="L879" s="57">
        <v>54.4761904761905</v>
      </c>
      <c r="M879" s="7"/>
      <c r="N879" s="7"/>
      <c r="O879" s="19">
        <f>AVERAGE(D880,H880)</f>
        <v>12.391920995671</v>
      </c>
      <c r="P879" t="s" s="34">
        <v>17</v>
      </c>
    </row>
    <row r="880" ht="16.6" customHeight="1">
      <c r="A880" t="s" s="35">
        <v>18</v>
      </c>
      <c r="B880" s="36">
        <f>AVERAGE(B868:B879)</f>
        <v>18.3166666666667</v>
      </c>
      <c r="C880" s="36">
        <f>AVERAGE(C868:C879)</f>
        <v>18.5</v>
      </c>
      <c r="D880" s="36">
        <f>AVERAGE(D868:D879)</f>
        <v>19.4736832611833</v>
      </c>
      <c r="E880" s="37"/>
      <c r="F880" s="36">
        <f>AVERAGE(F868:F879)</f>
        <v>4.75833333333333</v>
      </c>
      <c r="G880" s="36">
        <f>AVERAGE(G868:G879)</f>
        <v>4.875</v>
      </c>
      <c r="H880" s="36">
        <f>AVERAGE(H868:H879)</f>
        <v>5.31015873015872</v>
      </c>
      <c r="I880" s="38"/>
      <c r="J880" s="36">
        <f>AVERAGE(J868:J879)</f>
        <v>50.3555000000006</v>
      </c>
      <c r="K880" s="36">
        <f>AVERAGE(K868:K879)</f>
        <v>53.5726190476191</v>
      </c>
      <c r="L880" s="36">
        <f>AVERAGE(L868:L879)</f>
        <v>52.6891720779221</v>
      </c>
      <c r="M880" s="7"/>
      <c r="N880" s="7"/>
      <c r="O880" s="19">
        <f>O879-O878</f>
        <v>0.854420995671</v>
      </c>
      <c r="P880" t="s" s="39">
        <v>19</v>
      </c>
    </row>
    <row r="881" ht="16.6" customHeight="1">
      <c r="A881" s="55"/>
      <c r="B881" s="49"/>
      <c r="C881" s="49"/>
      <c r="D881" s="49"/>
      <c r="E881" s="37"/>
      <c r="F881" s="49"/>
      <c r="G881" s="49"/>
      <c r="H881" s="49"/>
      <c r="I881" s="32"/>
      <c r="J881" s="19"/>
      <c r="K881" s="19"/>
      <c r="L881" s="19"/>
      <c r="M881" s="43"/>
      <c r="N881" s="19"/>
      <c r="O881" s="19"/>
      <c r="P881" s="19"/>
    </row>
    <row r="882" ht="16.6" customHeight="1">
      <c r="A882" s="55"/>
      <c r="B882" s="49"/>
      <c r="C882" s="49"/>
      <c r="D882" s="49"/>
      <c r="E882" s="37"/>
      <c r="F882" s="49"/>
      <c r="G882" s="49"/>
      <c r="H882" s="49"/>
      <c r="I882" s="32"/>
      <c r="J882" s="19"/>
      <c r="K882" s="19"/>
      <c r="L882" s="19"/>
      <c r="M882" s="43"/>
      <c r="N882" s="19"/>
      <c r="O882" s="19"/>
      <c r="P882" s="19"/>
    </row>
    <row r="883" ht="46.65" customHeight="1">
      <c r="A883" t="s" s="20">
        <v>420</v>
      </c>
      <c r="B883" t="s" s="21">
        <v>116</v>
      </c>
      <c r="C883" t="s" s="22">
        <v>421</v>
      </c>
      <c r="D883" t="s" s="22">
        <v>422</v>
      </c>
      <c r="E883" s="23"/>
      <c r="F883" t="s" s="21">
        <v>119</v>
      </c>
      <c r="G883" t="s" s="24">
        <v>421</v>
      </c>
      <c r="H883" t="s" s="24">
        <v>422</v>
      </c>
      <c r="I883" s="32"/>
      <c r="J883" t="s" s="21">
        <v>423</v>
      </c>
      <c r="K883" t="s" s="26">
        <v>424</v>
      </c>
      <c r="L883" t="s" s="26">
        <v>425</v>
      </c>
      <c r="M883" s="43"/>
      <c r="N883" s="19"/>
      <c r="O883" s="19"/>
      <c r="P883" s="19"/>
    </row>
    <row r="884" ht="16.6" customHeight="1">
      <c r="A884" s="29">
        <v>44197</v>
      </c>
      <c r="B884" s="30">
        <v>26.5</v>
      </c>
      <c r="C884" s="19">
        <v>27.1</v>
      </c>
      <c r="D884" s="19">
        <v>27.4136363636364</v>
      </c>
      <c r="E884" s="31"/>
      <c r="F884" s="30">
        <v>11.3</v>
      </c>
      <c r="G884" s="19">
        <v>13</v>
      </c>
      <c r="H884" s="19">
        <v>12.2727272727273</v>
      </c>
      <c r="I884" s="32"/>
      <c r="J884" s="19">
        <v>68.3260000000008</v>
      </c>
      <c r="K884" s="19">
        <v>57.9222222222222</v>
      </c>
      <c r="L884" s="57">
        <v>59.4181818181818</v>
      </c>
      <c r="M884" s="43"/>
      <c r="N884" s="19"/>
      <c r="O884" s="19"/>
      <c r="P884" s="19"/>
    </row>
    <row r="885" ht="16.6" customHeight="1">
      <c r="A885" s="29">
        <v>44228</v>
      </c>
      <c r="B885" s="30">
        <v>26.5</v>
      </c>
      <c r="C885" s="19">
        <v>25.3</v>
      </c>
      <c r="D885" s="19">
        <v>25.2863636363636</v>
      </c>
      <c r="E885" s="31"/>
      <c r="F885" s="30">
        <v>11.7</v>
      </c>
      <c r="G885" s="19">
        <v>12</v>
      </c>
      <c r="H885" s="19">
        <v>12.3727272727273</v>
      </c>
      <c r="I885" s="32"/>
      <c r="J885" s="19">
        <v>66.29400000000081</v>
      </c>
      <c r="K885" s="19">
        <v>63.6666666666667</v>
      </c>
      <c r="L885" s="57">
        <v>79.6909090909091</v>
      </c>
      <c r="M885" s="43"/>
      <c r="N885" s="19"/>
      <c r="O885" s="19"/>
      <c r="P885" s="19"/>
    </row>
    <row r="886" ht="16.6" customHeight="1">
      <c r="A886" s="29">
        <v>44256</v>
      </c>
      <c r="B886" s="30">
        <v>23.4</v>
      </c>
      <c r="C886" s="19">
        <v>22.8</v>
      </c>
      <c r="D886" s="19">
        <v>22.8863636363636</v>
      </c>
      <c r="E886" s="31"/>
      <c r="F886" s="30">
        <v>9.5</v>
      </c>
      <c r="G886" s="19">
        <v>8.800000000000001</v>
      </c>
      <c r="H886" s="19">
        <v>10.25</v>
      </c>
      <c r="I886" s="32"/>
      <c r="J886" s="19">
        <v>60.9600000000007</v>
      </c>
      <c r="K886" s="19">
        <v>63.6222222222222</v>
      </c>
      <c r="L886" s="57">
        <v>77.1454545454545</v>
      </c>
      <c r="M886" s="43"/>
      <c r="N886" s="19"/>
      <c r="O886" s="19"/>
      <c r="P886" s="19"/>
    </row>
    <row r="887" ht="16.6" customHeight="1">
      <c r="A887" s="29">
        <v>44287</v>
      </c>
      <c r="B887" s="30">
        <v>19.4</v>
      </c>
      <c r="C887" s="19">
        <v>19.6</v>
      </c>
      <c r="D887" s="19">
        <v>19.6045454545455</v>
      </c>
      <c r="E887" s="31"/>
      <c r="F887" s="51">
        <v>6.4</v>
      </c>
      <c r="G887" s="19">
        <v>6.9</v>
      </c>
      <c r="H887" s="19">
        <v>6.36363636363636</v>
      </c>
      <c r="I887" s="32"/>
      <c r="J887" s="19">
        <v>54.1020000000007</v>
      </c>
      <c r="K887" s="19">
        <v>56.3777777777778</v>
      </c>
      <c r="L887" s="57">
        <v>30.0136363636364</v>
      </c>
      <c r="M887" s="43"/>
      <c r="N887" s="19"/>
      <c r="O887" s="19"/>
      <c r="P887" s="19"/>
    </row>
    <row r="888" ht="16.6" customHeight="1">
      <c r="A888" s="29">
        <v>44317</v>
      </c>
      <c r="B888" s="30">
        <v>15</v>
      </c>
      <c r="C888" s="19">
        <v>16</v>
      </c>
      <c r="D888" s="19">
        <v>15.9772727272727</v>
      </c>
      <c r="E888" s="31"/>
      <c r="F888" s="30">
        <v>2.8</v>
      </c>
      <c r="G888" s="19">
        <v>2.8</v>
      </c>
      <c r="H888" s="19">
        <v>2.28181818181818</v>
      </c>
      <c r="I888" s="32"/>
      <c r="J888" s="19">
        <v>63.2460000000008</v>
      </c>
      <c r="K888" s="19">
        <v>82.2277777777778</v>
      </c>
      <c r="L888" s="57">
        <v>30.3863636363636</v>
      </c>
      <c r="M888" s="43"/>
      <c r="N888" s="19"/>
      <c r="O888" s="19"/>
      <c r="P888" s="19"/>
    </row>
    <row r="889" ht="16.6" customHeight="1">
      <c r="A889" s="29">
        <v>44348</v>
      </c>
      <c r="B889" s="30">
        <v>12.4</v>
      </c>
      <c r="C889" s="19">
        <v>12.6</v>
      </c>
      <c r="D889" s="19">
        <v>12.6818181818182</v>
      </c>
      <c r="E889" s="31"/>
      <c r="F889" s="30">
        <v>0.6</v>
      </c>
      <c r="G889" s="19">
        <v>-1.3</v>
      </c>
      <c r="H889" s="19">
        <v>1.15</v>
      </c>
      <c r="I889" s="32"/>
      <c r="J889" s="19">
        <v>61.9760000000008</v>
      </c>
      <c r="K889" s="19">
        <v>54.0666666666667</v>
      </c>
      <c r="L889" s="57">
        <v>60.9363636363636</v>
      </c>
      <c r="M889" s="43"/>
      <c r="N889" s="19"/>
      <c r="O889" s="19"/>
      <c r="P889" s="19"/>
    </row>
    <row r="890" ht="16.6" customHeight="1">
      <c r="A890" s="29">
        <v>44378</v>
      </c>
      <c r="B890" s="30">
        <v>11.9</v>
      </c>
      <c r="C890" s="19">
        <v>12.1</v>
      </c>
      <c r="D890" s="19">
        <v>12.2095238095238</v>
      </c>
      <c r="E890" s="31"/>
      <c r="F890" s="30">
        <v>0</v>
      </c>
      <c r="G890" s="19">
        <v>-0.5</v>
      </c>
      <c r="H890" s="19">
        <v>0.138095238095238</v>
      </c>
      <c r="I890" s="32"/>
      <c r="J890" s="19">
        <v>54.6100000000007</v>
      </c>
      <c r="K890" s="19">
        <v>61.5777777777778</v>
      </c>
      <c r="L890" s="57">
        <v>35.0636363636364</v>
      </c>
      <c r="M890" s="43"/>
      <c r="N890" s="19"/>
      <c r="O890" s="19"/>
      <c r="P890" s="19"/>
    </row>
    <row r="891" ht="16.6" customHeight="1">
      <c r="A891" s="29">
        <v>44409</v>
      </c>
      <c r="B891" s="30">
        <v>13.5</v>
      </c>
      <c r="C891" s="19">
        <v>13.5</v>
      </c>
      <c r="D891" s="19">
        <v>13.5333333333333</v>
      </c>
      <c r="E891" s="31"/>
      <c r="F891" s="30">
        <v>0.8</v>
      </c>
      <c r="G891" s="19">
        <v>1</v>
      </c>
      <c r="H891" s="19">
        <v>0.728571428571429</v>
      </c>
      <c r="I891" s="32"/>
      <c r="J891" s="19">
        <v>44.9580000000005</v>
      </c>
      <c r="K891" s="19">
        <v>31.7444444444444</v>
      </c>
      <c r="L891" s="57">
        <v>53.3047619047619</v>
      </c>
      <c r="M891" s="43"/>
      <c r="N891" s="19"/>
      <c r="O891" s="19"/>
      <c r="P891" s="19"/>
    </row>
    <row r="892" ht="16.6" customHeight="1">
      <c r="A892" s="29">
        <v>44440</v>
      </c>
      <c r="B892" s="30">
        <v>16.9</v>
      </c>
      <c r="C892" s="19">
        <v>16.6</v>
      </c>
      <c r="D892" s="19">
        <v>17</v>
      </c>
      <c r="E892" s="31"/>
      <c r="F892" s="30">
        <v>3</v>
      </c>
      <c r="G892" s="19">
        <v>2.6</v>
      </c>
      <c r="H892" s="19">
        <v>3.28571428571429</v>
      </c>
      <c r="I892" s="32"/>
      <c r="J892" s="19">
        <v>45.7200000000006</v>
      </c>
      <c r="K892" s="19">
        <v>53.3055555555556</v>
      </c>
      <c r="L892" s="57">
        <v>43.2</v>
      </c>
      <c r="M892" s="43"/>
      <c r="N892" s="19"/>
      <c r="O892" s="19"/>
      <c r="P892" s="19"/>
    </row>
    <row r="893" ht="16.6" customHeight="1">
      <c r="A893" s="29">
        <v>44470</v>
      </c>
      <c r="B893" s="30">
        <v>20.3</v>
      </c>
      <c r="C893" s="19">
        <v>19.3</v>
      </c>
      <c r="D893" s="19">
        <v>19.7952380952381</v>
      </c>
      <c r="E893" s="31"/>
      <c r="F893" s="30">
        <v>5.7</v>
      </c>
      <c r="G893" s="19">
        <v>8.4</v>
      </c>
      <c r="H893" s="19">
        <v>5.69047619047619</v>
      </c>
      <c r="I893" s="32"/>
      <c r="J893" s="19">
        <v>55.6260000000007</v>
      </c>
      <c r="K893" s="19">
        <v>55.4166666666667</v>
      </c>
      <c r="L893" s="57">
        <v>48.3714285714286</v>
      </c>
      <c r="M893" s="43"/>
      <c r="N893" s="19"/>
      <c r="O893" s="19"/>
      <c r="P893" s="19"/>
    </row>
    <row r="894" ht="16.6" customHeight="1">
      <c r="A894" s="29">
        <v>44501</v>
      </c>
      <c r="B894" s="30">
        <v>23.5</v>
      </c>
      <c r="C894" s="19">
        <v>22.2</v>
      </c>
      <c r="D894" s="19">
        <v>22.7809523809524</v>
      </c>
      <c r="E894" s="31"/>
      <c r="F894" s="30">
        <v>7.8</v>
      </c>
      <c r="G894" s="19">
        <v>10.1</v>
      </c>
      <c r="H894" s="19">
        <v>8.77142857142857</v>
      </c>
      <c r="I894" s="32"/>
      <c r="J894" s="19">
        <v>53.0860000000006</v>
      </c>
      <c r="K894" s="19">
        <v>57.3944444444444</v>
      </c>
      <c r="L894" s="57">
        <v>66.0809523809524</v>
      </c>
      <c r="M894" s="43"/>
      <c r="N894" s="19"/>
      <c r="O894" s="19">
        <f>AVERAGE(B896,F896)</f>
        <v>12.6958333333333</v>
      </c>
      <c r="P894" t="s" s="34">
        <v>16</v>
      </c>
    </row>
    <row r="895" ht="16.6" customHeight="1">
      <c r="A895" s="29">
        <v>44531</v>
      </c>
      <c r="B895" s="30">
        <v>25.7</v>
      </c>
      <c r="C895" s="19">
        <v>24.8</v>
      </c>
      <c r="D895" s="19">
        <v>25.1142857142857</v>
      </c>
      <c r="E895" s="31"/>
      <c r="F895" s="30">
        <v>10.1</v>
      </c>
      <c r="G895" s="19">
        <v>10</v>
      </c>
      <c r="H895" s="19">
        <v>10.7380952380952</v>
      </c>
      <c r="I895" s="32"/>
      <c r="J895" s="19">
        <v>63.7540000000008</v>
      </c>
      <c r="K895" s="19">
        <v>84.2277777777778</v>
      </c>
      <c r="L895" s="57">
        <v>66.60952380952379</v>
      </c>
      <c r="M895" s="43"/>
      <c r="N895" s="49"/>
      <c r="O895" s="19">
        <f>AVERAGE(D896,H896)</f>
        <v>12.8469426406926</v>
      </c>
      <c r="P895" t="s" s="34">
        <v>17</v>
      </c>
    </row>
    <row r="896" ht="16.6" customHeight="1">
      <c r="A896" t="s" s="35">
        <v>18</v>
      </c>
      <c r="B896" s="36">
        <f>AVERAGE(B884:B895)</f>
        <v>19.5833333333333</v>
      </c>
      <c r="C896" s="36">
        <f>AVERAGE(C884:C895)</f>
        <v>19.325</v>
      </c>
      <c r="D896" s="36">
        <f>AVERAGE(D884:D895)</f>
        <v>19.5236111111111</v>
      </c>
      <c r="E896" s="37"/>
      <c r="F896" s="36">
        <f>AVERAGE(F884:F895)</f>
        <v>5.80833333333333</v>
      </c>
      <c r="G896" s="36">
        <f>AVERAGE(G884:G895)</f>
        <v>6.15</v>
      </c>
      <c r="H896" s="36">
        <f>AVERAGE(H884:H895)</f>
        <v>6.17027417027417</v>
      </c>
      <c r="I896" s="38"/>
      <c r="J896" s="36">
        <f>AVERAGE(J884:J895)</f>
        <v>57.7215000000007</v>
      </c>
      <c r="K896" s="36">
        <f>AVERAGE(K884:K895)</f>
        <v>60.1291666666667</v>
      </c>
      <c r="L896" s="36">
        <f>AVERAGE(L884:L895)</f>
        <v>54.185101010101</v>
      </c>
      <c r="M896" s="50"/>
      <c r="N896" s="19"/>
      <c r="O896" s="19">
        <f>O895-O894</f>
        <v>0.1511093073593</v>
      </c>
      <c r="P896" t="s" s="39">
        <v>19</v>
      </c>
    </row>
    <row r="897" ht="16.6" customHeight="1">
      <c r="A897" s="55"/>
      <c r="B897" s="49"/>
      <c r="C897" s="49"/>
      <c r="D897" s="49"/>
      <c r="E897" s="37"/>
      <c r="F897" s="49"/>
      <c r="G897" s="49"/>
      <c r="H897" t="s" s="40">
        <v>21</v>
      </c>
      <c r="I897" s="32"/>
      <c r="J897" s="19"/>
      <c r="K897" s="19"/>
      <c r="L897" s="19"/>
      <c r="M897" s="43"/>
      <c r="N897" s="19"/>
      <c r="O897" s="19"/>
      <c r="P897" s="19"/>
    </row>
    <row r="898" ht="16.6" customHeight="1">
      <c r="A898" s="55"/>
      <c r="B898" s="49"/>
      <c r="C898" s="49"/>
      <c r="D898" s="49"/>
      <c r="E898" s="37"/>
      <c r="F898" s="49"/>
      <c r="G898" s="49"/>
      <c r="H898" s="49"/>
      <c r="I898" s="32"/>
      <c r="J898" s="19"/>
      <c r="K898" s="19"/>
      <c r="L898" s="19"/>
      <c r="M898" s="43"/>
      <c r="N898" s="28"/>
      <c r="O898" s="28"/>
      <c r="P898" s="28"/>
    </row>
    <row r="899" ht="46.65" customHeight="1">
      <c r="A899" t="s" s="20">
        <v>426</v>
      </c>
      <c r="B899" t="s" s="21">
        <v>395</v>
      </c>
      <c r="C899" t="s" s="22">
        <v>427</v>
      </c>
      <c r="D899" t="s" s="22">
        <v>428</v>
      </c>
      <c r="E899" s="23"/>
      <c r="F899" t="s" s="21">
        <v>397</v>
      </c>
      <c r="G899" t="s" s="24">
        <v>427</v>
      </c>
      <c r="H899" t="s" s="24">
        <v>428</v>
      </c>
      <c r="I899" s="25"/>
      <c r="J899" t="s" s="21">
        <v>429</v>
      </c>
      <c r="K899" t="s" s="26">
        <v>430</v>
      </c>
      <c r="L899" t="s" s="26">
        <v>431</v>
      </c>
      <c r="M899" s="43"/>
      <c r="N899" s="19"/>
      <c r="O899" s="19"/>
      <c r="P899" s="19"/>
    </row>
    <row r="900" ht="16.6" customHeight="1">
      <c r="A900" s="29">
        <v>44197</v>
      </c>
      <c r="B900" s="30">
        <v>27.7</v>
      </c>
      <c r="C900" s="19">
        <v>30.6</v>
      </c>
      <c r="D900" s="19">
        <v>30.6</v>
      </c>
      <c r="E900" s="31"/>
      <c r="F900" s="30">
        <v>12.9</v>
      </c>
      <c r="G900" s="19">
        <v>14.2</v>
      </c>
      <c r="H900" s="19">
        <v>14.2</v>
      </c>
      <c r="I900" s="32"/>
      <c r="J900" s="19">
        <v>39.1160000000005</v>
      </c>
      <c r="K900" s="19">
        <v>47.8076923076923</v>
      </c>
      <c r="L900" s="57">
        <v>47.1692307692308</v>
      </c>
      <c r="M900" s="59"/>
      <c r="N900" s="19"/>
      <c r="O900" s="19"/>
      <c r="P900" s="19"/>
    </row>
    <row r="901" ht="16.6" customHeight="1">
      <c r="A901" s="29">
        <v>44228</v>
      </c>
      <c r="B901" s="30">
        <v>27.9</v>
      </c>
      <c r="C901" s="19">
        <v>28.1</v>
      </c>
      <c r="D901" s="19">
        <v>28.1</v>
      </c>
      <c r="E901" s="31"/>
      <c r="F901" s="30">
        <v>13.2</v>
      </c>
      <c r="G901" s="19">
        <v>13.5</v>
      </c>
      <c r="H901" s="19">
        <v>13.5</v>
      </c>
      <c r="I901" s="32"/>
      <c r="J901" s="19">
        <v>42.9260000000005</v>
      </c>
      <c r="K901" s="19">
        <v>44.5538461538462</v>
      </c>
      <c r="L901" s="57">
        <v>66.6307692307692</v>
      </c>
      <c r="M901" s="59"/>
      <c r="N901" s="19"/>
      <c r="O901" s="19"/>
      <c r="P901" s="19"/>
    </row>
    <row r="902" ht="16.6" customHeight="1">
      <c r="A902" s="29">
        <v>44256</v>
      </c>
      <c r="B902" s="30">
        <v>24.4</v>
      </c>
      <c r="C902" s="19">
        <v>25</v>
      </c>
      <c r="D902" s="19">
        <v>25</v>
      </c>
      <c r="E902" s="31"/>
      <c r="F902" s="30">
        <v>10.4</v>
      </c>
      <c r="G902" s="19">
        <v>11.1</v>
      </c>
      <c r="H902" s="19">
        <v>11.1</v>
      </c>
      <c r="I902" s="32"/>
      <c r="J902" s="19">
        <v>54.8640000000007</v>
      </c>
      <c r="K902" s="19">
        <v>52.0692307692308</v>
      </c>
      <c r="L902" s="57">
        <v>66.8923076923077</v>
      </c>
      <c r="M902" s="59"/>
      <c r="N902" s="19"/>
      <c r="O902" s="19"/>
      <c r="P902" s="19"/>
    </row>
    <row r="903" ht="16.6" customHeight="1">
      <c r="A903" s="29">
        <v>44287</v>
      </c>
      <c r="B903" s="30">
        <v>19.5</v>
      </c>
      <c r="C903" s="19">
        <v>21</v>
      </c>
      <c r="D903" s="19">
        <v>21</v>
      </c>
      <c r="E903" s="31"/>
      <c r="F903" s="51">
        <v>6.6</v>
      </c>
      <c r="G903" s="19">
        <v>6.8</v>
      </c>
      <c r="H903" s="19">
        <v>6.8</v>
      </c>
      <c r="I903" s="32"/>
      <c r="J903" s="19">
        <v>37.5920000000005</v>
      </c>
      <c r="K903" s="19">
        <v>39.5230769230769</v>
      </c>
      <c r="L903" s="57">
        <v>33.0384615384615</v>
      </c>
      <c r="M903" s="59"/>
      <c r="N903" s="19"/>
      <c r="O903" s="19"/>
      <c r="P903" s="19"/>
    </row>
    <row r="904" ht="16.6" customHeight="1">
      <c r="A904" s="29">
        <v>44317</v>
      </c>
      <c r="B904" s="30">
        <v>14.9</v>
      </c>
      <c r="C904" s="19">
        <v>16.6</v>
      </c>
      <c r="D904" s="19">
        <v>16.6</v>
      </c>
      <c r="E904" s="31"/>
      <c r="F904" s="30">
        <v>3.1</v>
      </c>
      <c r="G904" s="19">
        <v>2.4</v>
      </c>
      <c r="H904" s="19">
        <v>2.4</v>
      </c>
      <c r="I904" s="32"/>
      <c r="J904" s="19">
        <v>52.5780000000006</v>
      </c>
      <c r="K904" s="19">
        <v>66.2071428571429</v>
      </c>
      <c r="L904" s="57">
        <v>28.0153846153846</v>
      </c>
      <c r="M904" s="59"/>
      <c r="N904" s="19"/>
      <c r="O904" s="19"/>
      <c r="P904" s="19"/>
    </row>
    <row r="905" ht="16.6" customHeight="1">
      <c r="A905" s="29">
        <v>44348</v>
      </c>
      <c r="B905" s="30">
        <v>11.9</v>
      </c>
      <c r="C905" s="19">
        <v>13.4</v>
      </c>
      <c r="D905" s="19">
        <v>13.4</v>
      </c>
      <c r="E905" s="31"/>
      <c r="F905" s="30">
        <v>1.6</v>
      </c>
      <c r="G905" s="19">
        <v>1.2</v>
      </c>
      <c r="H905" s="19">
        <v>1.2</v>
      </c>
      <c r="I905" s="32"/>
      <c r="J905" s="19">
        <v>50.5460000000006</v>
      </c>
      <c r="K905" s="19">
        <v>64.9928571428571</v>
      </c>
      <c r="L905" s="57">
        <v>51.2</v>
      </c>
      <c r="M905" s="59"/>
      <c r="N905" s="19"/>
      <c r="O905" s="19"/>
      <c r="P905" s="19"/>
    </row>
    <row r="906" ht="16.6" customHeight="1">
      <c r="A906" s="29">
        <v>44378</v>
      </c>
      <c r="B906" s="30">
        <v>11.1</v>
      </c>
      <c r="C906" s="19">
        <v>12.8</v>
      </c>
      <c r="D906" s="19">
        <v>12.8</v>
      </c>
      <c r="E906" s="31"/>
      <c r="F906" s="30">
        <v>0.8</v>
      </c>
      <c r="G906" s="19">
        <v>0</v>
      </c>
      <c r="H906" s="19">
        <v>0</v>
      </c>
      <c r="I906" s="32"/>
      <c r="J906" s="19">
        <v>44.1960000000005</v>
      </c>
      <c r="K906" s="19">
        <v>42.1</v>
      </c>
      <c r="L906" s="57">
        <v>33.7307692307692</v>
      </c>
      <c r="M906" s="59"/>
      <c r="N906" s="19"/>
      <c r="O906" s="19"/>
      <c r="P906" s="19"/>
    </row>
    <row r="907" ht="16.6" customHeight="1">
      <c r="A907" s="29">
        <v>44409</v>
      </c>
      <c r="B907" s="30">
        <v>13</v>
      </c>
      <c r="C907" s="19">
        <v>14</v>
      </c>
      <c r="D907" s="19">
        <v>14</v>
      </c>
      <c r="E907" s="31"/>
      <c r="F907" s="30">
        <v>1.6</v>
      </c>
      <c r="G907" s="19">
        <v>0.9</v>
      </c>
      <c r="H907" s="19">
        <v>0.9</v>
      </c>
      <c r="I907" s="32"/>
      <c r="J907" s="19">
        <v>51.8160000000006</v>
      </c>
      <c r="K907" s="19">
        <v>51.4285714285714</v>
      </c>
      <c r="L907" s="57">
        <v>46.4333333333333</v>
      </c>
      <c r="M907" s="59"/>
      <c r="N907" s="19"/>
      <c r="O907" s="19"/>
      <c r="P907" s="19"/>
    </row>
    <row r="908" ht="16.6" customHeight="1">
      <c r="A908" s="29">
        <v>44440</v>
      </c>
      <c r="B908" s="30">
        <v>16.4</v>
      </c>
      <c r="C908" s="19">
        <v>18.1</v>
      </c>
      <c r="D908" s="19">
        <v>18.1</v>
      </c>
      <c r="E908" s="31"/>
      <c r="F908" s="30">
        <v>3.5</v>
      </c>
      <c r="G908" s="19">
        <v>3.1</v>
      </c>
      <c r="H908" s="19">
        <v>3.1</v>
      </c>
      <c r="I908" s="32"/>
      <c r="J908" s="19">
        <v>43.1800000000005</v>
      </c>
      <c r="K908" s="19">
        <v>37.4153846153846</v>
      </c>
      <c r="L908" s="57">
        <v>47.6</v>
      </c>
      <c r="M908" s="59"/>
      <c r="N908" s="19"/>
      <c r="O908" s="19"/>
      <c r="P908" s="19"/>
    </row>
    <row r="909" ht="16.6" customHeight="1">
      <c r="A909" s="29">
        <v>44470</v>
      </c>
      <c r="B909" s="30">
        <v>19.8</v>
      </c>
      <c r="C909" s="19">
        <v>21.6</v>
      </c>
      <c r="D909" s="19">
        <v>21.6</v>
      </c>
      <c r="E909" s="31"/>
      <c r="F909" s="30">
        <v>6.3</v>
      </c>
      <c r="G909" s="19">
        <v>6.2</v>
      </c>
      <c r="H909" s="19">
        <v>6.2</v>
      </c>
      <c r="I909" s="32"/>
      <c r="J909" s="19">
        <v>50.2920000000006</v>
      </c>
      <c r="K909" s="19">
        <v>55.0333333333333</v>
      </c>
      <c r="L909" s="57">
        <v>49.1461538461538</v>
      </c>
      <c r="M909" s="59"/>
      <c r="N909" s="19"/>
      <c r="O909" s="19"/>
      <c r="P909" s="19"/>
    </row>
    <row r="910" ht="16.6" customHeight="1">
      <c r="A910" s="29">
        <v>44501</v>
      </c>
      <c r="B910" s="30">
        <v>23.7</v>
      </c>
      <c r="C910" s="19">
        <v>25.3</v>
      </c>
      <c r="D910" s="19">
        <v>25.3</v>
      </c>
      <c r="E910" s="31"/>
      <c r="F910" s="30">
        <v>9</v>
      </c>
      <c r="G910" s="19">
        <v>9.9</v>
      </c>
      <c r="H910" s="19">
        <v>9.9</v>
      </c>
      <c r="I910" s="32"/>
      <c r="J910" s="19">
        <v>51.3080000000006</v>
      </c>
      <c r="K910" s="19">
        <v>56.6538461538462</v>
      </c>
      <c r="L910" s="57">
        <v>66</v>
      </c>
      <c r="M910" s="59"/>
      <c r="N910" s="19"/>
      <c r="O910" s="19">
        <f>AVERAGE(B912,F912)</f>
        <v>13.2416666666667</v>
      </c>
      <c r="P910" t="s" s="34">
        <v>16</v>
      </c>
    </row>
    <row r="911" ht="16.6" customHeight="1">
      <c r="A911" s="29">
        <v>44531</v>
      </c>
      <c r="B911" s="30">
        <v>26.6</v>
      </c>
      <c r="C911" s="19">
        <v>27.6</v>
      </c>
      <c r="D911" s="19">
        <v>27.6</v>
      </c>
      <c r="E911" s="31"/>
      <c r="F911" s="30">
        <v>11.9</v>
      </c>
      <c r="G911" s="19">
        <v>12.2</v>
      </c>
      <c r="H911" s="19">
        <v>12.2</v>
      </c>
      <c r="I911" s="32"/>
      <c r="J911" s="19">
        <v>52.3240000000006</v>
      </c>
      <c r="K911" s="19">
        <v>49.5076923076923</v>
      </c>
      <c r="L911" s="57">
        <v>74.9692307692308</v>
      </c>
      <c r="M911" s="59"/>
      <c r="N911" s="49"/>
      <c r="O911" s="19">
        <f>AVERAGE(D912,H912)</f>
        <v>13.9833333333333</v>
      </c>
      <c r="P911" t="s" s="34">
        <v>17</v>
      </c>
    </row>
    <row r="912" ht="16.6" customHeight="1">
      <c r="A912" t="s" s="35">
        <v>18</v>
      </c>
      <c r="B912" s="36">
        <f>AVERAGE(B900:B911)</f>
        <v>19.7416666666667</v>
      </c>
      <c r="C912" s="36">
        <f>AVERAGE(C900:C911)</f>
        <v>21.175</v>
      </c>
      <c r="D912" s="36">
        <f>AVERAGE(D900:D911)</f>
        <v>21.175</v>
      </c>
      <c r="E912" s="37"/>
      <c r="F912" s="36">
        <f>AVERAGE(F900:F911)</f>
        <v>6.74166666666667</v>
      </c>
      <c r="G912" s="36">
        <f>AVERAGE(G900:G911)</f>
        <v>6.79166666666667</v>
      </c>
      <c r="H912" s="36">
        <f>AVERAGE(H900:H911)</f>
        <v>6.79166666666667</v>
      </c>
      <c r="I912" s="38"/>
      <c r="J912" s="36">
        <f>AVERAGE(J900:J911)</f>
        <v>47.5615000000006</v>
      </c>
      <c r="K912" s="36">
        <f>AVERAGE(K900:K911)</f>
        <v>50.6077228327228</v>
      </c>
      <c r="L912" s="36">
        <f>AVERAGE(L900:L911)</f>
        <v>50.9021367521367</v>
      </c>
      <c r="M912" s="60"/>
      <c r="N912" s="19"/>
      <c r="O912" s="19">
        <f>O911-O910</f>
        <v>0.7416666666666</v>
      </c>
      <c r="P912" t="s" s="39">
        <v>19</v>
      </c>
    </row>
    <row r="913" ht="16.6" customHeight="1">
      <c r="A913" t="s" s="40">
        <v>20</v>
      </c>
      <c r="B913" s="49"/>
      <c r="C913" s="49"/>
      <c r="D913" t="s" s="40">
        <v>55</v>
      </c>
      <c r="E913" s="37"/>
      <c r="F913" s="49"/>
      <c r="G913" s="49"/>
      <c r="H913" t="s" s="40">
        <v>21</v>
      </c>
      <c r="I913" s="32"/>
      <c r="J913" s="19"/>
      <c r="K913" s="19"/>
      <c r="L913" s="19"/>
      <c r="M913" s="43"/>
      <c r="N913" s="19"/>
      <c r="O913" s="19"/>
      <c r="P913" s="19"/>
    </row>
    <row r="914" ht="16.6" customHeight="1">
      <c r="A914" s="55"/>
      <c r="B914" s="49"/>
      <c r="C914" s="61"/>
      <c r="D914" s="61"/>
      <c r="E914" s="37"/>
      <c r="F914" s="49"/>
      <c r="G914" s="61"/>
      <c r="H914" s="61"/>
      <c r="I914" s="32"/>
      <c r="J914" s="19"/>
      <c r="K914" s="19"/>
      <c r="L914" s="19"/>
      <c r="M914" s="43"/>
      <c r="N914" s="19"/>
      <c r="O914" s="19"/>
      <c r="P914" s="19"/>
    </row>
    <row r="915" ht="46.65" customHeight="1">
      <c r="A915" t="s" s="20">
        <v>432</v>
      </c>
      <c r="B915" t="s" s="21">
        <v>433</v>
      </c>
      <c r="C915" t="s" s="22">
        <v>434</v>
      </c>
      <c r="D915" t="s" s="22">
        <v>435</v>
      </c>
      <c r="E915" s="23"/>
      <c r="F915" t="s" s="21">
        <v>436</v>
      </c>
      <c r="G915" t="s" s="24">
        <v>434</v>
      </c>
      <c r="H915" t="s" s="24">
        <v>435</v>
      </c>
      <c r="I915" s="32"/>
      <c r="J915" t="s" s="21">
        <v>185</v>
      </c>
      <c r="K915" t="s" s="26">
        <v>437</v>
      </c>
      <c r="L915" t="s" s="26">
        <v>438</v>
      </c>
      <c r="M915" t="s" s="45">
        <v>439</v>
      </c>
      <c r="N915" s="7"/>
      <c r="O915" s="19"/>
      <c r="P915" s="19"/>
    </row>
    <row r="916" ht="16.6" customHeight="1">
      <c r="A916" s="29">
        <v>44197</v>
      </c>
      <c r="B916" s="30">
        <v>27.7</v>
      </c>
      <c r="C916" s="19">
        <v>27.5</v>
      </c>
      <c r="D916" s="19">
        <v>28.3681818181818</v>
      </c>
      <c r="E916" s="31"/>
      <c r="F916" s="30">
        <v>10.9</v>
      </c>
      <c r="G916" s="19">
        <v>10.9</v>
      </c>
      <c r="H916" s="19">
        <v>11.3590909090909</v>
      </c>
      <c r="I916" s="32"/>
      <c r="J916" s="33">
        <v>54.3560000000007</v>
      </c>
      <c r="K916" s="33">
        <v>52.283606557377</v>
      </c>
      <c r="L916" s="57">
        <v>51.3</v>
      </c>
      <c r="M916" s="7"/>
      <c r="N916" s="7"/>
      <c r="O916" s="19"/>
      <c r="P916" s="19"/>
    </row>
    <row r="917" ht="16.6" customHeight="1">
      <c r="A917" s="29">
        <v>44228</v>
      </c>
      <c r="B917" s="30">
        <v>26.9</v>
      </c>
      <c r="C917" s="19">
        <v>26.3</v>
      </c>
      <c r="D917" s="19">
        <v>26.0954545454545</v>
      </c>
      <c r="E917" s="31"/>
      <c r="F917" s="30">
        <v>11</v>
      </c>
      <c r="G917" s="19">
        <v>10.6</v>
      </c>
      <c r="H917" s="19">
        <v>10.9227272727273</v>
      </c>
      <c r="I917" s="32"/>
      <c r="J917" s="33">
        <v>53.5940000000007</v>
      </c>
      <c r="K917" s="33">
        <v>50.9333333333333</v>
      </c>
      <c r="L917" s="57">
        <v>79.8909090909091</v>
      </c>
      <c r="M917" s="7"/>
      <c r="N917" s="7"/>
      <c r="O917" s="19"/>
      <c r="P917" s="19"/>
    </row>
    <row r="918" ht="16.6" customHeight="1">
      <c r="A918" s="29">
        <v>44256</v>
      </c>
      <c r="B918" s="30">
        <v>24.5</v>
      </c>
      <c r="C918" s="19">
        <v>23.7</v>
      </c>
      <c r="D918" s="19">
        <v>23.55</v>
      </c>
      <c r="E918" s="31"/>
      <c r="F918" s="30">
        <v>8.699999999999999</v>
      </c>
      <c r="G918" s="19">
        <v>8.199999999999999</v>
      </c>
      <c r="H918" s="19">
        <v>8.286363636363641</v>
      </c>
      <c r="I918" s="32"/>
      <c r="J918" s="33">
        <v>46.2280000000006</v>
      </c>
      <c r="K918" s="33">
        <v>46.1885245901639</v>
      </c>
      <c r="L918" s="57">
        <v>58.1</v>
      </c>
      <c r="M918" s="7"/>
      <c r="N918" s="7"/>
      <c r="O918" s="19"/>
      <c r="P918" s="19"/>
    </row>
    <row r="919" ht="16.6" customHeight="1">
      <c r="A919" s="29">
        <v>44287</v>
      </c>
      <c r="B919" s="30">
        <v>19.8</v>
      </c>
      <c r="C919" s="19">
        <v>19.5</v>
      </c>
      <c r="D919" s="19">
        <v>19.7190476190476</v>
      </c>
      <c r="E919" s="31"/>
      <c r="F919" s="51">
        <v>5.1</v>
      </c>
      <c r="G919" s="19">
        <v>4</v>
      </c>
      <c r="H919" s="19">
        <v>4.08095238095238</v>
      </c>
      <c r="I919" s="32"/>
      <c r="J919" s="33">
        <v>30.9880000000004</v>
      </c>
      <c r="K919" s="33">
        <v>29.6049180327869</v>
      </c>
      <c r="L919" s="57">
        <v>30.347619047619</v>
      </c>
      <c r="M919" s="7"/>
      <c r="N919" s="7"/>
      <c r="O919" s="19"/>
      <c r="P919" s="19"/>
    </row>
    <row r="920" ht="16.6" customHeight="1">
      <c r="A920" s="29">
        <v>44317</v>
      </c>
      <c r="B920" s="30">
        <v>15</v>
      </c>
      <c r="C920" s="19">
        <v>15.6</v>
      </c>
      <c r="D920" s="19">
        <v>15.4</v>
      </c>
      <c r="E920" s="31"/>
      <c r="F920" s="30">
        <v>1.2</v>
      </c>
      <c r="G920" s="19">
        <v>0.7</v>
      </c>
      <c r="H920" s="19">
        <v>0.0476190476190476</v>
      </c>
      <c r="I920" s="32"/>
      <c r="J920" s="33">
        <v>31.2420000000004</v>
      </c>
      <c r="K920" s="33">
        <v>33.0655737704918</v>
      </c>
      <c r="L920" s="57">
        <v>23.7190476190476</v>
      </c>
      <c r="M920" s="7"/>
      <c r="N920" s="7"/>
      <c r="O920" s="19"/>
      <c r="P920" s="19"/>
    </row>
    <row r="921" ht="16.6" customHeight="1">
      <c r="A921" s="29">
        <v>44348</v>
      </c>
      <c r="B921" s="30">
        <v>11.4</v>
      </c>
      <c r="C921" s="19">
        <v>11.9</v>
      </c>
      <c r="D921" s="19">
        <v>11.9090909090909</v>
      </c>
      <c r="E921" s="31"/>
      <c r="F921" s="30">
        <v>-0.4</v>
      </c>
      <c r="G921" s="19">
        <v>-1.3</v>
      </c>
      <c r="H921" s="19">
        <v>-1.38636363636364</v>
      </c>
      <c r="I921" s="32"/>
      <c r="J921" s="33">
        <v>34.7980000000004</v>
      </c>
      <c r="K921" s="33">
        <v>35.5786885245902</v>
      </c>
      <c r="L921" s="57">
        <v>38.3047619047619</v>
      </c>
      <c r="M921" s="7"/>
      <c r="N921" s="7"/>
      <c r="O921" s="19"/>
      <c r="P921" s="19"/>
    </row>
    <row r="922" ht="16.6" customHeight="1">
      <c r="A922" s="29">
        <v>44378</v>
      </c>
      <c r="B922" s="30">
        <v>10.8</v>
      </c>
      <c r="C922" s="19">
        <v>11.5</v>
      </c>
      <c r="D922" s="19">
        <v>11.5904761904762</v>
      </c>
      <c r="E922" s="31"/>
      <c r="F922" s="30">
        <v>-1.8</v>
      </c>
      <c r="G922" s="19">
        <v>-2.7</v>
      </c>
      <c r="H922" s="19">
        <v>-2.48571428571429</v>
      </c>
      <c r="I922" s="32"/>
      <c r="J922" s="33">
        <v>28.4480000000003</v>
      </c>
      <c r="K922" s="33">
        <v>27.2819672131148</v>
      </c>
      <c r="L922" s="57">
        <v>26.3909090909091</v>
      </c>
      <c r="M922" s="7"/>
      <c r="N922" s="7"/>
      <c r="O922" s="19"/>
      <c r="P922" s="19"/>
    </row>
    <row r="923" ht="16.6" customHeight="1">
      <c r="A923" s="29">
        <v>44409</v>
      </c>
      <c r="B923" s="30">
        <v>13.4</v>
      </c>
      <c r="C923" s="19">
        <v>13.3</v>
      </c>
      <c r="D923" s="19">
        <v>13.0809523809524</v>
      </c>
      <c r="E923" s="31"/>
      <c r="F923" s="30">
        <v>-0.9</v>
      </c>
      <c r="G923" s="19">
        <v>-1.9</v>
      </c>
      <c r="H923" s="19">
        <v>-1.76190476190476</v>
      </c>
      <c r="I923" s="32"/>
      <c r="J923" s="33">
        <v>22.8600000000003</v>
      </c>
      <c r="K923" s="33">
        <v>22.9180327868852</v>
      </c>
      <c r="L923" s="57">
        <v>29.8761904761905</v>
      </c>
      <c r="M923" s="7"/>
      <c r="N923" s="7"/>
      <c r="O923" s="19"/>
      <c r="P923" s="19"/>
    </row>
    <row r="924" ht="16.6" customHeight="1">
      <c r="A924" s="29">
        <v>44440</v>
      </c>
      <c r="B924" s="30">
        <v>16.9</v>
      </c>
      <c r="C924" s="19">
        <v>16.4</v>
      </c>
      <c r="D924" s="19">
        <v>16.747619047619</v>
      </c>
      <c r="E924" s="31"/>
      <c r="F924" s="30">
        <v>1.7</v>
      </c>
      <c r="G924" s="19">
        <v>1.1</v>
      </c>
      <c r="H924" s="19">
        <v>1.05714285714286</v>
      </c>
      <c r="I924" s="32"/>
      <c r="J924" s="33">
        <v>39.3700000000005</v>
      </c>
      <c r="K924" s="33">
        <v>38.5737704918033</v>
      </c>
      <c r="L924" s="57">
        <v>28.785</v>
      </c>
      <c r="M924" s="7"/>
      <c r="N924" s="7"/>
      <c r="O924" s="19"/>
      <c r="P924" s="19"/>
    </row>
    <row r="925" ht="16.6" customHeight="1">
      <c r="A925" s="29">
        <v>44470</v>
      </c>
      <c r="B925" s="30">
        <v>20.7</v>
      </c>
      <c r="C925" s="19">
        <v>19.6</v>
      </c>
      <c r="D925" s="19">
        <v>19.9428571428571</v>
      </c>
      <c r="E925" s="31"/>
      <c r="F925" s="30">
        <v>4.6</v>
      </c>
      <c r="G925" s="19">
        <v>3.8</v>
      </c>
      <c r="H925" s="19">
        <v>3.9047619047619</v>
      </c>
      <c r="I925" s="32"/>
      <c r="J925" s="33">
        <v>42.6720000000005</v>
      </c>
      <c r="K925" s="33">
        <v>43.2508196721311</v>
      </c>
      <c r="L925" s="57">
        <v>38.1238095238095</v>
      </c>
      <c r="M925" s="7"/>
      <c r="N925" s="7"/>
      <c r="O925" s="19"/>
      <c r="P925" s="19"/>
    </row>
    <row r="926" ht="16.6" customHeight="1">
      <c r="A926" s="29">
        <v>44501</v>
      </c>
      <c r="B926" s="30">
        <v>23.8</v>
      </c>
      <c r="C926" s="19">
        <v>22.6</v>
      </c>
      <c r="D926" s="19">
        <v>23.5238095238095</v>
      </c>
      <c r="E926" s="31"/>
      <c r="F926" s="30">
        <v>7.3</v>
      </c>
      <c r="G926" s="19">
        <v>7</v>
      </c>
      <c r="H926" s="19">
        <v>7.30952380952381</v>
      </c>
      <c r="I926" s="32"/>
      <c r="J926" s="33">
        <v>45.7200000000006</v>
      </c>
      <c r="K926" s="33">
        <v>44.9245901639344</v>
      </c>
      <c r="L926" s="57">
        <v>63.63</v>
      </c>
      <c r="M926" s="7"/>
      <c r="N926" s="7"/>
      <c r="O926" s="19">
        <f>AVERAGE(B928,F928)</f>
        <v>12.2666666666667</v>
      </c>
      <c r="P926" t="s" s="34">
        <v>16</v>
      </c>
    </row>
    <row r="927" ht="16.6" customHeight="1">
      <c r="A927" s="29">
        <v>44531</v>
      </c>
      <c r="B927" s="30">
        <v>26.6</v>
      </c>
      <c r="C927" s="19">
        <v>25.2</v>
      </c>
      <c r="D927" s="19">
        <v>25.652380952381</v>
      </c>
      <c r="E927" s="31"/>
      <c r="F927" s="30">
        <v>9.5</v>
      </c>
      <c r="G927" s="19">
        <v>9.199999999999999</v>
      </c>
      <c r="H927" s="19">
        <v>9.171428571428571</v>
      </c>
      <c r="I927" s="32"/>
      <c r="J927" s="33">
        <v>46.4820000000006</v>
      </c>
      <c r="K927" s="33">
        <v>45.6967213114754</v>
      </c>
      <c r="L927" s="57">
        <v>60.1190476190476</v>
      </c>
      <c r="M927" s="7"/>
      <c r="N927" s="7"/>
      <c r="O927" s="19">
        <f>AVERAGE(D928,H928)</f>
        <v>11.9202290764791</v>
      </c>
      <c r="P927" t="s" s="34">
        <v>17</v>
      </c>
    </row>
    <row r="928" ht="16.6" customHeight="1">
      <c r="A928" t="s" s="35">
        <v>18</v>
      </c>
      <c r="B928" s="36">
        <f>AVERAGE(B916:B927)</f>
        <v>19.7916666666667</v>
      </c>
      <c r="C928" s="36">
        <f>AVERAGE(C916:C927)</f>
        <v>19.425</v>
      </c>
      <c r="D928" s="36">
        <f>AVERAGE(D916:D927)</f>
        <v>19.6316558441558</v>
      </c>
      <c r="E928" s="37"/>
      <c r="F928" s="36">
        <f>AVERAGE(F916:F927)</f>
        <v>4.74166666666667</v>
      </c>
      <c r="G928" s="36">
        <f>AVERAGE(G916:G927)</f>
        <v>4.13333333333333</v>
      </c>
      <c r="H928" s="36">
        <f>AVERAGE(H916:H927)</f>
        <v>4.20880230880231</v>
      </c>
      <c r="I928" s="38"/>
      <c r="J928" s="36">
        <f>AVERAGE(J916:J927)</f>
        <v>39.7298333333338</v>
      </c>
      <c r="K928" s="36">
        <f>AVERAGE(K916:K927)</f>
        <v>39.1917122040073</v>
      </c>
      <c r="L928" s="36">
        <f>AVERAGE(L916:L927)</f>
        <v>44.0489411976912</v>
      </c>
      <c r="M928" s="7"/>
      <c r="N928" s="7"/>
      <c r="O928" s="19">
        <f>O927-O926</f>
        <v>-0.3464375901876</v>
      </c>
      <c r="P928" t="s" s="39">
        <v>19</v>
      </c>
    </row>
    <row r="929" ht="16.6" customHeight="1">
      <c r="A929" s="55"/>
      <c r="B929" s="49"/>
      <c r="C929" s="49"/>
      <c r="D929" s="49"/>
      <c r="E929" s="37"/>
      <c r="F929" s="49"/>
      <c r="G929" s="49"/>
      <c r="H929" s="49"/>
      <c r="I929" s="32"/>
      <c r="J929" s="19"/>
      <c r="K929" s="19"/>
      <c r="L929" s="19"/>
      <c r="M929" s="43"/>
      <c r="N929" s="19"/>
      <c r="O929" s="19"/>
      <c r="P929" s="19"/>
    </row>
    <row r="930" ht="16.6" customHeight="1">
      <c r="A930" s="55"/>
      <c r="B930" s="49"/>
      <c r="C930" s="49"/>
      <c r="D930" s="49"/>
      <c r="E930" s="37"/>
      <c r="F930" s="49"/>
      <c r="G930" s="49"/>
      <c r="H930" s="49"/>
      <c r="I930" s="32"/>
      <c r="J930" s="19"/>
      <c r="K930" s="19"/>
      <c r="L930" s="19"/>
      <c r="M930" s="43"/>
      <c r="N930" s="19"/>
      <c r="O930" s="19"/>
      <c r="P930" s="19"/>
    </row>
    <row r="931" ht="46.65" customHeight="1">
      <c r="A931" t="s" s="20">
        <v>440</v>
      </c>
      <c r="B931" t="s" s="21">
        <v>441</v>
      </c>
      <c r="C931" t="s" s="22">
        <v>442</v>
      </c>
      <c r="D931" t="s" s="22">
        <v>443</v>
      </c>
      <c r="E931" s="23"/>
      <c r="F931" t="s" s="21">
        <v>444</v>
      </c>
      <c r="G931" t="s" s="24">
        <v>442</v>
      </c>
      <c r="H931" t="s" s="24">
        <v>443</v>
      </c>
      <c r="I931" s="32"/>
      <c r="J931" t="s" s="21">
        <v>279</v>
      </c>
      <c r="K931" t="s" s="26">
        <v>445</v>
      </c>
      <c r="L931" t="s" s="26">
        <v>446</v>
      </c>
      <c r="M931" t="s" s="45">
        <v>447</v>
      </c>
      <c r="N931" s="7"/>
      <c r="O931" s="19"/>
      <c r="P931" s="19"/>
    </row>
    <row r="932" ht="16.6" customHeight="1">
      <c r="A932" s="29">
        <v>44197</v>
      </c>
      <c r="B932" s="30">
        <v>28.2</v>
      </c>
      <c r="C932" s="19">
        <v>28</v>
      </c>
      <c r="D932" s="19">
        <v>28.9047619047619</v>
      </c>
      <c r="E932" s="31"/>
      <c r="F932" s="30">
        <v>12.9</v>
      </c>
      <c r="G932" s="19">
        <v>13.9</v>
      </c>
      <c r="H932" s="19">
        <v>14.452380952381</v>
      </c>
      <c r="I932" s="32"/>
      <c r="J932" s="33">
        <v>64.00800000000081</v>
      </c>
      <c r="K932" s="33">
        <v>62.7622950819672</v>
      </c>
      <c r="L932" s="57">
        <v>59.8636363636364</v>
      </c>
      <c r="M932" s="7"/>
      <c r="N932" s="7"/>
      <c r="O932" s="19"/>
      <c r="P932" s="19"/>
    </row>
    <row r="933" ht="16.6" customHeight="1">
      <c r="A933" s="29">
        <v>44228</v>
      </c>
      <c r="B933" s="30">
        <v>26.9</v>
      </c>
      <c r="C933" s="19">
        <v>26.5</v>
      </c>
      <c r="D933" s="19">
        <v>26.5952380952381</v>
      </c>
      <c r="E933" s="31"/>
      <c r="F933" s="30">
        <v>12.8</v>
      </c>
      <c r="G933" s="19">
        <v>13.6</v>
      </c>
      <c r="H933" s="19">
        <v>14.0952380952381</v>
      </c>
      <c r="I933" s="32"/>
      <c r="J933" s="33">
        <v>57.4040000000007</v>
      </c>
      <c r="K933" s="33">
        <v>52.1360655737705</v>
      </c>
      <c r="L933" s="57">
        <v>72.8454545454545</v>
      </c>
      <c r="M933" s="7"/>
      <c r="N933" s="7"/>
      <c r="O933" s="19"/>
      <c r="P933" s="19"/>
    </row>
    <row r="934" ht="16.6" customHeight="1">
      <c r="A934" s="29">
        <v>44256</v>
      </c>
      <c r="B934" s="30">
        <v>24.6</v>
      </c>
      <c r="C934" s="19">
        <v>23.9</v>
      </c>
      <c r="D934" s="19">
        <v>23.6909090909091</v>
      </c>
      <c r="E934" s="31"/>
      <c r="F934" s="30">
        <v>11</v>
      </c>
      <c r="G934" s="19">
        <v>11.4</v>
      </c>
      <c r="H934" s="19">
        <v>11.6727272727273</v>
      </c>
      <c r="I934" s="32"/>
      <c r="J934" s="33">
        <v>54.1020000000007</v>
      </c>
      <c r="K934" s="33">
        <v>55.6688524590164</v>
      </c>
      <c r="L934" s="57">
        <v>64.4727272727273</v>
      </c>
      <c r="M934" s="7"/>
      <c r="N934" s="7"/>
      <c r="O934" s="19"/>
      <c r="P934" s="19"/>
    </row>
    <row r="935" ht="16.6" customHeight="1">
      <c r="A935" s="29">
        <v>44287</v>
      </c>
      <c r="B935" s="30">
        <v>20.2</v>
      </c>
      <c r="C935" s="19">
        <v>20.1</v>
      </c>
      <c r="D935" s="19">
        <v>20.3090909090909</v>
      </c>
      <c r="E935" s="31"/>
      <c r="F935" s="51">
        <v>7.2</v>
      </c>
      <c r="G935" s="19">
        <v>7.9</v>
      </c>
      <c r="H935" s="19">
        <v>8</v>
      </c>
      <c r="I935" s="32"/>
      <c r="J935" s="33">
        <v>42.9260000000005</v>
      </c>
      <c r="K935" s="33">
        <v>43.1508196721311</v>
      </c>
      <c r="L935" s="57">
        <v>27.55</v>
      </c>
      <c r="M935" s="7"/>
      <c r="N935" s="7"/>
      <c r="O935" s="19"/>
      <c r="P935" s="19"/>
    </row>
    <row r="936" ht="16.6" customHeight="1">
      <c r="A936" s="29">
        <v>44317</v>
      </c>
      <c r="B936" s="30">
        <v>15.3</v>
      </c>
      <c r="C936" s="19">
        <v>15.9</v>
      </c>
      <c r="D936" s="19">
        <v>15.8090909090909</v>
      </c>
      <c r="E936" s="31"/>
      <c r="F936" s="30">
        <v>3.7</v>
      </c>
      <c r="G936" s="19">
        <v>4.6</v>
      </c>
      <c r="H936" s="19">
        <v>4.17272727272727</v>
      </c>
      <c r="I936" s="32"/>
      <c r="J936" s="33">
        <v>49.5300000000006</v>
      </c>
      <c r="K936" s="33">
        <v>50.6377049180328</v>
      </c>
      <c r="L936" s="57">
        <v>27.7909090909091</v>
      </c>
      <c r="M936" s="7"/>
      <c r="N936" s="7"/>
      <c r="O936" s="19"/>
      <c r="P936" s="19"/>
    </row>
    <row r="937" ht="16.6" customHeight="1">
      <c r="A937" s="29">
        <v>44348</v>
      </c>
      <c r="B937" s="30">
        <v>11.8</v>
      </c>
      <c r="C937" s="19">
        <v>12.3</v>
      </c>
      <c r="D937" s="19">
        <v>12.4227272727273</v>
      </c>
      <c r="E937" s="31"/>
      <c r="F937" s="30">
        <v>2.2</v>
      </c>
      <c r="G937" s="19">
        <v>2.6</v>
      </c>
      <c r="H937" s="19">
        <v>2.87727272727273</v>
      </c>
      <c r="I937" s="32"/>
      <c r="J937" s="33">
        <v>52.3240000000006</v>
      </c>
      <c r="K937" s="33">
        <v>54.0180327868852</v>
      </c>
      <c r="L937" s="57">
        <v>57.25</v>
      </c>
      <c r="M937" s="7"/>
      <c r="N937" s="7"/>
      <c r="O937" s="19"/>
      <c r="P937" s="19"/>
    </row>
    <row r="938" ht="16.6" customHeight="1">
      <c r="A938" s="29">
        <v>44378</v>
      </c>
      <c r="B938" s="30">
        <v>11</v>
      </c>
      <c r="C938" s="19">
        <v>11.6</v>
      </c>
      <c r="D938" s="19">
        <v>11.8285714285714</v>
      </c>
      <c r="E938" s="31"/>
      <c r="F938" s="30">
        <v>1.1</v>
      </c>
      <c r="G938" s="19">
        <v>1.6</v>
      </c>
      <c r="H938" s="19">
        <v>1.95238095238095</v>
      </c>
      <c r="I938" s="32"/>
      <c r="J938" s="33">
        <v>45.4660000000006</v>
      </c>
      <c r="K938" s="33">
        <v>46.6967213114754</v>
      </c>
      <c r="L938" s="57">
        <v>34.4636363636364</v>
      </c>
      <c r="M938" s="7"/>
      <c r="N938" s="7"/>
      <c r="O938" s="19"/>
      <c r="P938" s="19"/>
    </row>
    <row r="939" ht="16.6" customHeight="1">
      <c r="A939" s="29">
        <v>44409</v>
      </c>
      <c r="B939" s="30">
        <v>13.2</v>
      </c>
      <c r="C939" s="19">
        <v>13.2</v>
      </c>
      <c r="D939" s="19">
        <v>13.3</v>
      </c>
      <c r="E939" s="31"/>
      <c r="F939" s="30">
        <v>1.7</v>
      </c>
      <c r="G939" s="19">
        <v>2.3</v>
      </c>
      <c r="H939" s="19">
        <v>2.39047619047619</v>
      </c>
      <c r="I939" s="32"/>
      <c r="J939" s="33">
        <v>45.9740000000006</v>
      </c>
      <c r="K939" s="33">
        <v>45.8918032786885</v>
      </c>
      <c r="L939" s="57">
        <v>49.3904761904762</v>
      </c>
      <c r="M939" s="7"/>
      <c r="N939" s="7"/>
      <c r="O939" s="19"/>
      <c r="P939" s="19"/>
    </row>
    <row r="940" ht="16.6" customHeight="1">
      <c r="A940" s="29">
        <v>44440</v>
      </c>
      <c r="B940" s="30">
        <v>16.7</v>
      </c>
      <c r="C940" s="19">
        <v>16.5</v>
      </c>
      <c r="D940" s="19">
        <v>17.0285714285714</v>
      </c>
      <c r="E940" s="31"/>
      <c r="F940" s="30">
        <v>3.9</v>
      </c>
      <c r="G940" s="19">
        <v>4.6</v>
      </c>
      <c r="H940" s="19">
        <v>4.93809523809524</v>
      </c>
      <c r="I940" s="32"/>
      <c r="J940" s="33">
        <v>51.3080000000006</v>
      </c>
      <c r="K940" s="33">
        <v>51.1612903225806</v>
      </c>
      <c r="L940" s="57">
        <v>42.4285714285714</v>
      </c>
      <c r="M940" s="7"/>
      <c r="N940" s="7"/>
      <c r="O940" s="19"/>
      <c r="P940" s="19"/>
    </row>
    <row r="941" ht="16.6" customHeight="1">
      <c r="A941" s="29">
        <v>44470</v>
      </c>
      <c r="B941" s="30">
        <v>20.7</v>
      </c>
      <c r="C941" s="19">
        <v>19.9</v>
      </c>
      <c r="D941" s="19">
        <v>20.5904761904762</v>
      </c>
      <c r="E941" s="31"/>
      <c r="F941" s="30">
        <v>6.6</v>
      </c>
      <c r="G941" s="19">
        <v>7.1</v>
      </c>
      <c r="H941" s="19">
        <v>7.53333333333333</v>
      </c>
      <c r="I941" s="32"/>
      <c r="J941" s="33">
        <v>53.8480000000007</v>
      </c>
      <c r="K941" s="33">
        <v>53.8322580645161</v>
      </c>
      <c r="L941" s="57">
        <v>46.0952380952381</v>
      </c>
      <c r="M941" s="7"/>
      <c r="N941" s="7"/>
      <c r="O941" s="19"/>
      <c r="P941" s="19"/>
    </row>
    <row r="942" ht="16.6" customHeight="1">
      <c r="A942" s="29">
        <v>44501</v>
      </c>
      <c r="B942" s="30">
        <v>24.1</v>
      </c>
      <c r="C942" s="19">
        <v>23</v>
      </c>
      <c r="D942" s="19">
        <v>24.1428571428571</v>
      </c>
      <c r="E942" s="31"/>
      <c r="F942" s="30">
        <v>9.199999999999999</v>
      </c>
      <c r="G942" s="19">
        <v>9.699999999999999</v>
      </c>
      <c r="H942" s="19">
        <v>10.5761904761905</v>
      </c>
      <c r="I942" s="32"/>
      <c r="J942" s="33">
        <v>53.5940000000007</v>
      </c>
      <c r="K942" s="33">
        <v>53.2370967741935</v>
      </c>
      <c r="L942" s="57">
        <v>55.9714285714286</v>
      </c>
      <c r="M942" s="7"/>
      <c r="N942" s="7"/>
      <c r="O942" s="19">
        <f>AVERAGE(B944,F944)</f>
        <v>13.4708333333334</v>
      </c>
      <c r="P942" t="s" s="34">
        <v>16</v>
      </c>
    </row>
    <row r="943" ht="16.6" customHeight="1">
      <c r="A943" s="29">
        <v>44531</v>
      </c>
      <c r="B943" s="30">
        <v>26.9</v>
      </c>
      <c r="C943" s="19">
        <v>26.1</v>
      </c>
      <c r="D943" s="19">
        <v>26.575</v>
      </c>
      <c r="E943" s="31"/>
      <c r="F943" s="30">
        <v>11.4</v>
      </c>
      <c r="G943" s="19">
        <v>12</v>
      </c>
      <c r="H943" s="19">
        <v>12.66</v>
      </c>
      <c r="I943" s="32"/>
      <c r="J943" s="33">
        <v>57.4040000000007</v>
      </c>
      <c r="K943" s="33">
        <v>57.2274193548387</v>
      </c>
      <c r="L943" s="57">
        <v>65.852380952381</v>
      </c>
      <c r="M943" s="7"/>
      <c r="N943" s="7"/>
      <c r="O943" s="19">
        <f>AVERAGE(D944,H944)</f>
        <v>14.0215882034632</v>
      </c>
      <c r="P943" t="s" s="34">
        <v>17</v>
      </c>
    </row>
    <row r="944" ht="16.6" customHeight="1">
      <c r="A944" t="s" s="35">
        <v>18</v>
      </c>
      <c r="B944" s="36">
        <f>AVERAGE(B932:B943)</f>
        <v>19.9666666666667</v>
      </c>
      <c r="C944" s="36">
        <f>AVERAGE(C932:C943)</f>
        <v>19.75</v>
      </c>
      <c r="D944" s="36">
        <f>AVERAGE(D932:D943)</f>
        <v>20.0997745310245</v>
      </c>
      <c r="E944" s="37"/>
      <c r="F944" s="36">
        <f>AVERAGE(F932:F943)</f>
        <v>6.975</v>
      </c>
      <c r="G944" s="36">
        <f>AVERAGE(G932:G943)</f>
        <v>7.60833333333333</v>
      </c>
      <c r="H944" s="36">
        <f>AVERAGE(H932:H943)</f>
        <v>7.94340187590188</v>
      </c>
      <c r="I944" s="38"/>
      <c r="J944" s="36">
        <f>AVERAGE(J932:J943)</f>
        <v>52.3240000000007</v>
      </c>
      <c r="K944" s="36">
        <f>AVERAGE(K932:K943)</f>
        <v>52.2016966331747</v>
      </c>
      <c r="L944" s="36">
        <f>AVERAGE(L932:L943)</f>
        <v>50.3312049062049</v>
      </c>
      <c r="M944" s="7"/>
      <c r="N944" s="7"/>
      <c r="O944" s="19">
        <f>O943-O942</f>
        <v>0.5507548701298</v>
      </c>
      <c r="P944" t="s" s="39">
        <v>19</v>
      </c>
    </row>
    <row r="945" ht="16.6" customHeight="1">
      <c r="A945" s="55"/>
      <c r="B945" s="49"/>
      <c r="C945" s="49"/>
      <c r="D945" s="49"/>
      <c r="E945" s="37"/>
      <c r="F945" s="49"/>
      <c r="G945" s="49"/>
      <c r="H945" s="49"/>
      <c r="I945" s="32"/>
      <c r="J945" s="19"/>
      <c r="K945" s="19"/>
      <c r="L945" s="19"/>
      <c r="M945" s="43"/>
      <c r="N945" s="19"/>
      <c r="O945" s="19"/>
      <c r="P945" s="19"/>
    </row>
    <row r="946" ht="16.6" customHeight="1">
      <c r="A946" s="55"/>
      <c r="B946" s="49"/>
      <c r="C946" s="49"/>
      <c r="D946" s="49"/>
      <c r="E946" s="37"/>
      <c r="F946" s="49"/>
      <c r="G946" s="49"/>
      <c r="H946" s="49"/>
      <c r="I946" s="32"/>
      <c r="J946" s="19"/>
      <c r="K946" s="19"/>
      <c r="L946" s="19"/>
      <c r="M946" s="43"/>
      <c r="N946" s="19"/>
      <c r="O946" s="19"/>
      <c r="P946" s="19"/>
    </row>
    <row r="947" ht="46.65" customHeight="1">
      <c r="A947" t="s" s="20">
        <v>448</v>
      </c>
      <c r="B947" t="s" s="21">
        <v>116</v>
      </c>
      <c r="C947" t="s" s="22">
        <v>449</v>
      </c>
      <c r="D947" t="s" s="22">
        <v>450</v>
      </c>
      <c r="E947" s="23"/>
      <c r="F947" t="s" s="21">
        <v>119</v>
      </c>
      <c r="G947" t="s" s="24">
        <v>449</v>
      </c>
      <c r="H947" t="s" s="24">
        <v>450</v>
      </c>
      <c r="I947" s="32"/>
      <c r="J947" t="s" s="21">
        <v>451</v>
      </c>
      <c r="K947" t="s" s="26">
        <v>452</v>
      </c>
      <c r="L947" t="s" s="26">
        <v>453</v>
      </c>
      <c r="M947" s="43"/>
      <c r="N947" s="19"/>
      <c r="O947" s="19"/>
      <c r="P947" s="19"/>
    </row>
    <row r="948" ht="16.6" customHeight="1">
      <c r="A948" s="29">
        <v>44197</v>
      </c>
      <c r="B948" s="30">
        <v>18.2</v>
      </c>
      <c r="C948" s="19">
        <v>16.5</v>
      </c>
      <c r="D948" s="19">
        <v>17.1318181818182</v>
      </c>
      <c r="E948" s="31"/>
      <c r="F948" s="30">
        <v>5.4</v>
      </c>
      <c r="G948" s="19">
        <v>7</v>
      </c>
      <c r="H948" s="19">
        <v>7.56363636363636</v>
      </c>
      <c r="I948" s="32"/>
      <c r="J948" s="19">
        <v>78.99400000000099</v>
      </c>
      <c r="K948" s="19">
        <v>81.90555555555559</v>
      </c>
      <c r="L948" s="57">
        <v>107.681818181818</v>
      </c>
      <c r="M948" s="43"/>
      <c r="N948" s="19"/>
      <c r="O948" s="19"/>
      <c r="P948" s="19"/>
    </row>
    <row r="949" ht="16.6" customHeight="1">
      <c r="A949" s="29">
        <v>44228</v>
      </c>
      <c r="B949" s="30">
        <v>18.9</v>
      </c>
      <c r="C949" s="19">
        <v>16.2</v>
      </c>
      <c r="D949" s="19">
        <v>15.9681818181818</v>
      </c>
      <c r="E949" s="31"/>
      <c r="F949" s="30">
        <v>6.2</v>
      </c>
      <c r="G949" s="19">
        <v>7</v>
      </c>
      <c r="H949" s="19">
        <v>6.88181818181818</v>
      </c>
      <c r="I949" s="32"/>
      <c r="J949" s="19">
        <v>83.058000000001</v>
      </c>
      <c r="K949" s="19">
        <v>84.03888888888891</v>
      </c>
      <c r="L949" s="57">
        <v>109.872727272727</v>
      </c>
      <c r="M949" s="43"/>
      <c r="N949" s="19"/>
      <c r="O949" s="19"/>
      <c r="P949" s="19"/>
    </row>
    <row r="950" ht="16.6" customHeight="1">
      <c r="A950" s="29">
        <v>44256</v>
      </c>
      <c r="B950" s="30">
        <v>15.4</v>
      </c>
      <c r="C950" s="19">
        <v>13.4</v>
      </c>
      <c r="D950" s="19">
        <v>13.2727272727273</v>
      </c>
      <c r="E950" s="31"/>
      <c r="F950" s="30">
        <v>3.8</v>
      </c>
      <c r="G950" s="19">
        <v>4.8</v>
      </c>
      <c r="H950" s="19">
        <v>4.60454545454545</v>
      </c>
      <c r="I950" s="32"/>
      <c r="J950" s="19">
        <v>82.804000000001</v>
      </c>
      <c r="K950" s="19">
        <v>78.51111111111111</v>
      </c>
      <c r="L950" s="57">
        <v>125.954545454545</v>
      </c>
      <c r="M950" s="43"/>
      <c r="N950" s="19"/>
      <c r="O950" s="19"/>
      <c r="P950" s="19"/>
    </row>
    <row r="951" ht="16.6" customHeight="1">
      <c r="A951" s="29">
        <v>44287</v>
      </c>
      <c r="B951" s="30">
        <v>11.1</v>
      </c>
      <c r="C951" s="19">
        <v>9.4</v>
      </c>
      <c r="D951" s="19">
        <v>9.47727272727273</v>
      </c>
      <c r="E951" s="31"/>
      <c r="F951" s="51">
        <v>1.2</v>
      </c>
      <c r="G951" s="19">
        <v>1.6</v>
      </c>
      <c r="H951" s="19">
        <v>1.62272727272727</v>
      </c>
      <c r="I951" s="32"/>
      <c r="J951" s="19">
        <v>69.5960000000008</v>
      </c>
      <c r="K951" s="19">
        <v>72.1444444444444</v>
      </c>
      <c r="L951" s="57">
        <v>93.73636363636361</v>
      </c>
      <c r="M951" s="43"/>
      <c r="N951" s="19"/>
      <c r="O951" s="19"/>
      <c r="P951" s="19"/>
    </row>
    <row r="952" ht="16.6" customHeight="1">
      <c r="A952" s="29">
        <v>44317</v>
      </c>
      <c r="B952" s="30">
        <v>7.2</v>
      </c>
      <c r="C952" s="19">
        <v>5</v>
      </c>
      <c r="D952" s="19">
        <v>5.08636363636364</v>
      </c>
      <c r="E952" s="31"/>
      <c r="F952" s="30">
        <v>-1.3</v>
      </c>
      <c r="G952" s="19">
        <v>-1.3</v>
      </c>
      <c r="H952" s="19">
        <v>-1.15909090909091</v>
      </c>
      <c r="I952" s="32"/>
      <c r="J952" s="19">
        <v>120.904000000001</v>
      </c>
      <c r="K952" s="19">
        <v>126.355555555556</v>
      </c>
      <c r="L952" s="57">
        <v>111.1</v>
      </c>
      <c r="M952" s="43"/>
      <c r="N952" s="19"/>
      <c r="O952" s="19"/>
      <c r="P952" s="19"/>
    </row>
    <row r="953" ht="16.6" customHeight="1">
      <c r="A953" s="29">
        <v>44348</v>
      </c>
      <c r="B953" s="30">
        <v>4.6</v>
      </c>
      <c r="C953" s="19">
        <v>1.6</v>
      </c>
      <c r="D953" s="19">
        <v>1.75909090909091</v>
      </c>
      <c r="E953" s="31"/>
      <c r="F953" s="30">
        <v>-3</v>
      </c>
      <c r="G953" s="19">
        <v>-3.8</v>
      </c>
      <c r="H953" s="19">
        <v>-3.31818181818182</v>
      </c>
      <c r="I953" s="32"/>
      <c r="J953" s="19">
        <v>111.252000000001</v>
      </c>
      <c r="K953" s="19">
        <v>113.855555555556</v>
      </c>
      <c r="L953" s="57">
        <v>105.514285714286</v>
      </c>
      <c r="M953" s="43"/>
      <c r="N953" s="19"/>
      <c r="O953" s="19"/>
      <c r="P953" s="19"/>
    </row>
    <row r="954" ht="16.6" customHeight="1">
      <c r="A954" s="29">
        <v>44378</v>
      </c>
      <c r="B954" s="30">
        <v>3.6</v>
      </c>
      <c r="C954" s="19">
        <v>0</v>
      </c>
      <c r="D954" s="19">
        <v>0.152380952380952</v>
      </c>
      <c r="E954" s="31"/>
      <c r="F954" s="30">
        <v>-3.7</v>
      </c>
      <c r="G954" s="19">
        <v>-5.1</v>
      </c>
      <c r="H954" s="19">
        <v>-4.57619047619048</v>
      </c>
      <c r="I954" s="32"/>
      <c r="J954" s="19">
        <v>114.554000000001</v>
      </c>
      <c r="K954" s="19">
        <v>112.594444444444</v>
      </c>
      <c r="L954" s="57">
        <v>71.34999999999999</v>
      </c>
      <c r="M954" s="43"/>
      <c r="N954" s="19"/>
      <c r="O954" s="19"/>
      <c r="P954" s="19"/>
    </row>
    <row r="955" ht="16.6" customHeight="1">
      <c r="A955" s="29">
        <v>44409</v>
      </c>
      <c r="B955" s="30">
        <v>4.3</v>
      </c>
      <c r="C955" s="19">
        <v>0.5</v>
      </c>
      <c r="D955" s="19">
        <v>0.485714285714286</v>
      </c>
      <c r="E955" s="31"/>
      <c r="F955" s="30">
        <v>-3.5</v>
      </c>
      <c r="G955" s="19">
        <v>-4.9</v>
      </c>
      <c r="H955" s="19">
        <v>-4.58571428571429</v>
      </c>
      <c r="I955" s="32"/>
      <c r="J955" s="19">
        <v>114.046000000001</v>
      </c>
      <c r="K955" s="19">
        <v>115.172222222222</v>
      </c>
      <c r="L955" s="57">
        <v>99.8277777777778</v>
      </c>
      <c r="M955" s="43"/>
      <c r="N955" s="19"/>
      <c r="O955" s="19"/>
      <c r="P955" s="19"/>
    </row>
    <row r="956" ht="16.6" customHeight="1">
      <c r="A956" s="29">
        <v>44440</v>
      </c>
      <c r="B956" s="30">
        <v>7.7</v>
      </c>
      <c r="C956" s="19">
        <v>3.3</v>
      </c>
      <c r="D956" s="19">
        <v>3.88571428571429</v>
      </c>
      <c r="E956" s="31"/>
      <c r="F956" s="30">
        <v>-1.1</v>
      </c>
      <c r="G956" s="19">
        <v>-2.9</v>
      </c>
      <c r="H956" s="19">
        <v>-2.08571428571429</v>
      </c>
      <c r="I956" s="32"/>
      <c r="J956" s="19">
        <v>141.986000000002</v>
      </c>
      <c r="K956" s="19">
        <v>136.077777777778</v>
      </c>
      <c r="L956" s="57">
        <v>122.62</v>
      </c>
      <c r="M956" s="43"/>
      <c r="N956" s="19"/>
      <c r="O956" s="19"/>
      <c r="P956" s="19"/>
    </row>
    <row r="957" ht="16.6" customHeight="1">
      <c r="A957" s="29">
        <v>44470</v>
      </c>
      <c r="B957" s="30">
        <v>11.1</v>
      </c>
      <c r="C957" s="19">
        <v>7.3</v>
      </c>
      <c r="D957" s="19">
        <v>8.25714285714286</v>
      </c>
      <c r="E957" s="31"/>
      <c r="F957" s="30">
        <v>1.1</v>
      </c>
      <c r="G957" s="19">
        <v>-0.3</v>
      </c>
      <c r="H957" s="19">
        <v>0.438095238095238</v>
      </c>
      <c r="I957" s="32"/>
      <c r="J957" s="19">
        <v>141.478000000002</v>
      </c>
      <c r="K957" s="19">
        <v>143.85</v>
      </c>
      <c r="L957" s="57">
        <v>144.419047619048</v>
      </c>
      <c r="M957" s="43"/>
      <c r="N957" s="19"/>
      <c r="O957" s="19"/>
      <c r="P957" s="19"/>
    </row>
    <row r="958" ht="16.6" customHeight="1">
      <c r="A958" s="29">
        <v>44501</v>
      </c>
      <c r="B958" s="30">
        <v>14.7</v>
      </c>
      <c r="C958" s="19">
        <v>11.7</v>
      </c>
      <c r="D958" s="19">
        <v>12.2904761904762</v>
      </c>
      <c r="E958" s="31"/>
      <c r="F958" s="30">
        <v>2.9</v>
      </c>
      <c r="G958" s="19">
        <v>2.8</v>
      </c>
      <c r="H958" s="19">
        <v>3.43333333333333</v>
      </c>
      <c r="I958" s="32"/>
      <c r="J958" s="19">
        <v>87.12200000000109</v>
      </c>
      <c r="K958" s="19">
        <v>86.8333333333333</v>
      </c>
      <c r="L958" s="57">
        <v>142.761904761905</v>
      </c>
      <c r="M958" s="43"/>
      <c r="N958" s="19"/>
      <c r="O958" s="19">
        <f>AVERAGE(B960,F960)</f>
        <v>6.12083333333332</v>
      </c>
      <c r="P958" t="s" s="34">
        <v>16</v>
      </c>
    </row>
    <row r="959" ht="16.6" customHeight="1">
      <c r="A959" s="29">
        <v>44531</v>
      </c>
      <c r="B959" s="30">
        <v>17.1</v>
      </c>
      <c r="C959" s="19">
        <v>14.4</v>
      </c>
      <c r="D959" s="19">
        <v>14.5333333333333</v>
      </c>
      <c r="E959" s="31"/>
      <c r="F959" s="30">
        <v>5</v>
      </c>
      <c r="G959" s="19">
        <v>5</v>
      </c>
      <c r="H959" s="19">
        <v>5.2</v>
      </c>
      <c r="I959" s="32"/>
      <c r="J959" s="19">
        <v>113.030000000001</v>
      </c>
      <c r="K959" s="19">
        <v>110.877777777778</v>
      </c>
      <c r="L959" s="57">
        <v>117</v>
      </c>
      <c r="M959" s="43"/>
      <c r="N959" s="49"/>
      <c r="O959" s="19">
        <f>AVERAGE(D960,H960)</f>
        <v>4.84664502164502</v>
      </c>
      <c r="P959" t="s" s="34">
        <v>17</v>
      </c>
    </row>
    <row r="960" ht="16.6" customHeight="1">
      <c r="A960" t="s" s="35">
        <v>18</v>
      </c>
      <c r="B960" s="36">
        <f>AVERAGE(B948:B959)</f>
        <v>11.1583333333333</v>
      </c>
      <c r="C960" s="36">
        <f>AVERAGE(C948:C959)</f>
        <v>8.275</v>
      </c>
      <c r="D960" s="36">
        <f>AVERAGE(D948:D959)</f>
        <v>8.52501803751804</v>
      </c>
      <c r="E960" s="37"/>
      <c r="F960" s="36">
        <f>AVERAGE(F948:F959)</f>
        <v>1.08333333333333</v>
      </c>
      <c r="G960" s="36">
        <f>AVERAGE(G948:G959)</f>
        <v>0.825</v>
      </c>
      <c r="H960" s="36">
        <f>AVERAGE(H948:H959)</f>
        <v>1.168272005772</v>
      </c>
      <c r="I960" s="38"/>
      <c r="J960" s="36">
        <f>AVERAGE(J948:J959)</f>
        <v>104.902000000001</v>
      </c>
      <c r="K960" s="36">
        <f>AVERAGE(K948:K959)</f>
        <v>105.184722222222</v>
      </c>
      <c r="L960" s="36">
        <f>AVERAGE(L948:L959)</f>
        <v>112.653205868206</v>
      </c>
      <c r="M960" s="50"/>
      <c r="N960" s="19"/>
      <c r="O960" s="19">
        <f>O959-O958</f>
        <v>-1.2741883116883</v>
      </c>
      <c r="P960" t="s" s="39">
        <v>19</v>
      </c>
    </row>
    <row r="961" ht="16.6" customHeight="1">
      <c r="A961" s="55"/>
      <c r="B961" s="49"/>
      <c r="C961" s="49"/>
      <c r="D961" s="49"/>
      <c r="E961" s="37"/>
      <c r="F961" s="49"/>
      <c r="G961" s="49"/>
      <c r="H961" t="s" s="40">
        <v>21</v>
      </c>
      <c r="I961" s="32"/>
      <c r="J961" s="19"/>
      <c r="K961" s="19"/>
      <c r="L961" s="19"/>
      <c r="M961" s="43"/>
      <c r="N961" s="19"/>
      <c r="O961" s="19"/>
      <c r="P961" s="19"/>
    </row>
    <row r="962" ht="16.6" customHeight="1">
      <c r="A962" s="55"/>
      <c r="B962" s="49"/>
      <c r="C962" s="49"/>
      <c r="D962" s="49"/>
      <c r="E962" s="37"/>
      <c r="F962" s="49"/>
      <c r="G962" s="49"/>
      <c r="H962" s="49"/>
      <c r="I962" s="32"/>
      <c r="J962" s="19"/>
      <c r="K962" s="19"/>
      <c r="L962" s="19"/>
      <c r="M962" s="43"/>
      <c r="N962" s="28"/>
      <c r="O962" s="28"/>
      <c r="P962" s="28"/>
    </row>
    <row r="963" ht="46.65" customHeight="1">
      <c r="A963" t="s" s="20">
        <v>454</v>
      </c>
      <c r="B963" t="s" s="21">
        <v>455</v>
      </c>
      <c r="C963" t="s" s="22">
        <v>456</v>
      </c>
      <c r="D963" t="s" s="22">
        <v>457</v>
      </c>
      <c r="E963" s="23"/>
      <c r="F963" t="s" s="21">
        <v>458</v>
      </c>
      <c r="G963" t="s" s="24">
        <v>456</v>
      </c>
      <c r="H963" t="s" s="24">
        <v>457</v>
      </c>
      <c r="I963" s="32"/>
      <c r="J963" t="s" s="21">
        <v>375</v>
      </c>
      <c r="K963" t="s" s="26">
        <v>459</v>
      </c>
      <c r="L963" t="s" s="26">
        <v>460</v>
      </c>
      <c r="M963" s="43"/>
      <c r="N963" s="19"/>
      <c r="O963" s="19"/>
      <c r="P963" s="46"/>
    </row>
    <row r="964" ht="16.6" customHeight="1">
      <c r="A964" s="29">
        <v>44197</v>
      </c>
      <c r="B964" s="30">
        <v>33.1</v>
      </c>
      <c r="C964" s="19">
        <v>32.5</v>
      </c>
      <c r="D964" s="19">
        <v>32.7954545454545</v>
      </c>
      <c r="E964" s="31"/>
      <c r="F964" s="30">
        <v>15.2</v>
      </c>
      <c r="G964" s="19">
        <v>16.7</v>
      </c>
      <c r="H964" s="19">
        <v>16.8636363636364</v>
      </c>
      <c r="I964" s="32"/>
      <c r="J964" s="19">
        <v>38.6080000000005</v>
      </c>
      <c r="K964" s="19">
        <v>41.2885245901639</v>
      </c>
      <c r="L964" s="57">
        <v>38.3363636363636</v>
      </c>
      <c r="M964" s="43"/>
      <c r="N964" s="19"/>
      <c r="O964" s="19"/>
      <c r="P964" s="47"/>
    </row>
    <row r="965" ht="16.6" customHeight="1">
      <c r="A965" s="29">
        <v>44228</v>
      </c>
      <c r="B965" s="30">
        <v>32.7</v>
      </c>
      <c r="C965" s="19">
        <v>31.2</v>
      </c>
      <c r="D965" s="19">
        <v>31.2636363636364</v>
      </c>
      <c r="E965" s="31"/>
      <c r="F965" s="30">
        <v>15.1</v>
      </c>
      <c r="G965" s="19">
        <v>16.2</v>
      </c>
      <c r="H965" s="19">
        <v>16.4863636363636</v>
      </c>
      <c r="I965" s="32"/>
      <c r="J965" s="19">
        <v>44.4500000000005</v>
      </c>
      <c r="K965" s="19">
        <v>45.2133333333333</v>
      </c>
      <c r="L965" s="57">
        <v>51.8857142857143</v>
      </c>
      <c r="M965" s="43"/>
      <c r="N965" s="19"/>
      <c r="O965" s="19"/>
      <c r="P965" s="47"/>
    </row>
    <row r="966" ht="16.6" customHeight="1">
      <c r="A966" s="29">
        <v>44256</v>
      </c>
      <c r="B966" s="30">
        <v>29.2</v>
      </c>
      <c r="C966" s="19">
        <v>27.7</v>
      </c>
      <c r="D966" s="19">
        <v>27.9954545454545</v>
      </c>
      <c r="E966" s="31"/>
      <c r="F966" s="30">
        <v>12.2</v>
      </c>
      <c r="G966" s="19">
        <v>12.9</v>
      </c>
      <c r="H966" s="19">
        <v>13.3</v>
      </c>
      <c r="I966" s="32"/>
      <c r="J966" s="19">
        <v>49.7840000000006</v>
      </c>
      <c r="K966" s="19">
        <v>54.2704918032787</v>
      </c>
      <c r="L966" s="57">
        <v>53.2095238095238</v>
      </c>
      <c r="M966" s="43"/>
      <c r="N966" s="19"/>
      <c r="O966" s="19"/>
      <c r="P966" s="47"/>
    </row>
    <row r="967" ht="16.6" customHeight="1">
      <c r="A967" s="29">
        <v>44287</v>
      </c>
      <c r="B967" s="30">
        <v>23.6</v>
      </c>
      <c r="C967" s="19">
        <v>22.6</v>
      </c>
      <c r="D967" s="19">
        <v>22.9227272727273</v>
      </c>
      <c r="E967" s="31"/>
      <c r="F967" s="51">
        <v>8</v>
      </c>
      <c r="G967" s="19">
        <v>8.4</v>
      </c>
      <c r="H967" s="19">
        <v>8.91818181818182</v>
      </c>
      <c r="I967" s="32"/>
      <c r="J967" s="19">
        <v>49.7840000000006</v>
      </c>
      <c r="K967" s="19">
        <v>43.5983606557377</v>
      </c>
      <c r="L967" s="57">
        <v>42.5272727272727</v>
      </c>
      <c r="M967" s="43"/>
      <c r="N967" s="19"/>
      <c r="O967" s="19"/>
      <c r="P967" s="47"/>
    </row>
    <row r="968" ht="16.6" customHeight="1">
      <c r="A968" s="29">
        <v>44317</v>
      </c>
      <c r="B968" s="30">
        <v>18</v>
      </c>
      <c r="C968" s="19">
        <v>17.6</v>
      </c>
      <c r="D968" s="19">
        <v>17.5454545454545</v>
      </c>
      <c r="E968" s="31"/>
      <c r="F968" s="30">
        <v>4.8</v>
      </c>
      <c r="G968" s="19">
        <v>5.5</v>
      </c>
      <c r="H968" s="19">
        <v>5.32727272727273</v>
      </c>
      <c r="I968" s="32"/>
      <c r="J968" s="19">
        <v>65.2780000000008</v>
      </c>
      <c r="K968" s="19">
        <v>65.1213114754098</v>
      </c>
      <c r="L968" s="57">
        <v>47.5909090909091</v>
      </c>
      <c r="M968" s="43"/>
      <c r="N968" s="19"/>
      <c r="O968" s="19"/>
      <c r="P968" s="47"/>
    </row>
    <row r="969" ht="16.6" customHeight="1">
      <c r="A969" s="29">
        <v>44348</v>
      </c>
      <c r="B969" s="30">
        <v>14.2</v>
      </c>
      <c r="C969" s="19">
        <v>14</v>
      </c>
      <c r="D969" s="19">
        <v>14.0727272727273</v>
      </c>
      <c r="E969" s="31"/>
      <c r="F969" s="30">
        <v>3.6</v>
      </c>
      <c r="G969" s="19">
        <v>3.6</v>
      </c>
      <c r="H969" s="19">
        <v>3.58636363636364</v>
      </c>
      <c r="I969" s="32"/>
      <c r="J969" s="19">
        <v>85.59800000000099</v>
      </c>
      <c r="K969" s="19">
        <v>90.5934426229508</v>
      </c>
      <c r="L969" s="57">
        <v>60.6</v>
      </c>
      <c r="M969" s="43"/>
      <c r="N969" s="19"/>
      <c r="O969" s="19"/>
      <c r="P969" s="47"/>
    </row>
    <row r="970" ht="16.6" customHeight="1">
      <c r="A970" s="29">
        <v>44378</v>
      </c>
      <c r="B970" s="30">
        <v>13.6</v>
      </c>
      <c r="C970" s="19">
        <v>13.2</v>
      </c>
      <c r="D970" s="19">
        <v>13.3190476190476</v>
      </c>
      <c r="E970" s="31"/>
      <c r="F970" s="30">
        <v>2.3</v>
      </c>
      <c r="G970" s="19">
        <v>3.2</v>
      </c>
      <c r="H970" s="19">
        <v>3.26666666666667</v>
      </c>
      <c r="I970" s="32"/>
      <c r="J970" s="19">
        <v>71.8820000000009</v>
      </c>
      <c r="K970" s="19">
        <v>70.9245901639344</v>
      </c>
      <c r="L970" s="57">
        <v>65.3181818181818</v>
      </c>
      <c r="M970" s="43"/>
      <c r="N970" s="19"/>
      <c r="O970" s="19"/>
      <c r="P970" s="47"/>
    </row>
    <row r="971" ht="16.6" customHeight="1">
      <c r="A971" s="29">
        <v>44409</v>
      </c>
      <c r="B971" s="30">
        <v>15.7</v>
      </c>
      <c r="C971" s="19">
        <v>14.8</v>
      </c>
      <c r="D971" s="19">
        <v>14.7809523809524</v>
      </c>
      <c r="E971" s="31"/>
      <c r="F971" s="30">
        <v>3.4</v>
      </c>
      <c r="G971" s="19">
        <v>3.5</v>
      </c>
      <c r="H971" s="19">
        <v>3.4952380952381</v>
      </c>
      <c r="I971" s="32"/>
      <c r="J971" s="19">
        <v>73.1520000000009</v>
      </c>
      <c r="K971" s="19">
        <v>69.3344262295082</v>
      </c>
      <c r="L971" s="57">
        <v>67.2285714285714</v>
      </c>
      <c r="M971" s="43"/>
      <c r="N971" s="19"/>
      <c r="O971" s="19"/>
      <c r="P971" s="33"/>
    </row>
    <row r="972" ht="16.6" customHeight="1">
      <c r="A972" s="29">
        <v>44440</v>
      </c>
      <c r="B972" s="30">
        <v>19.3</v>
      </c>
      <c r="C972" s="19">
        <v>18.1</v>
      </c>
      <c r="D972" s="19">
        <v>18.2142857142857</v>
      </c>
      <c r="E972" s="31"/>
      <c r="F972" s="30">
        <v>5.5</v>
      </c>
      <c r="G972" s="19">
        <v>5.6</v>
      </c>
      <c r="H972" s="19">
        <v>5.60952380952381</v>
      </c>
      <c r="I972" s="32"/>
      <c r="J972" s="19">
        <v>64.77000000000081</v>
      </c>
      <c r="K972" s="19">
        <v>66.09032258064521</v>
      </c>
      <c r="L972" s="57">
        <v>50.5714285714286</v>
      </c>
      <c r="M972" s="43"/>
      <c r="N972" s="19"/>
      <c r="O972" s="19"/>
      <c r="P972" s="33"/>
    </row>
    <row r="973" ht="16.6" customHeight="1">
      <c r="A973" s="29">
        <v>44470</v>
      </c>
      <c r="B973" s="30">
        <v>23.2</v>
      </c>
      <c r="C973" s="19">
        <v>22</v>
      </c>
      <c r="D973" s="19">
        <v>22.3285714285714</v>
      </c>
      <c r="E973" s="31"/>
      <c r="F973" s="30">
        <v>8.1</v>
      </c>
      <c r="G973" s="19">
        <v>8.1</v>
      </c>
      <c r="H973" s="19">
        <v>8.223809523809519</v>
      </c>
      <c r="I973" s="32"/>
      <c r="J973" s="19">
        <v>65.7860000000008</v>
      </c>
      <c r="K973" s="19">
        <v>67.3322580645161</v>
      </c>
      <c r="L973" s="57">
        <v>46.1809523809524</v>
      </c>
      <c r="M973" s="43"/>
      <c r="N973" s="19"/>
      <c r="O973" s="19"/>
      <c r="P973" s="33"/>
    </row>
    <row r="974" ht="16.6" customHeight="1">
      <c r="A974" s="29">
        <v>44501</v>
      </c>
      <c r="B974" s="30">
        <v>27.7</v>
      </c>
      <c r="C974" s="19">
        <v>26.3</v>
      </c>
      <c r="D974" s="19">
        <v>27</v>
      </c>
      <c r="E974" s="31"/>
      <c r="F974" s="30">
        <v>11</v>
      </c>
      <c r="G974" s="19">
        <v>11.8</v>
      </c>
      <c r="H974" s="19">
        <v>12.2904761904762</v>
      </c>
      <c r="I974" s="32"/>
      <c r="J974" s="19">
        <v>47.2440000000006</v>
      </c>
      <c r="K974" s="19">
        <v>48.491935483871</v>
      </c>
      <c r="L974" s="57">
        <v>59.1714285714286</v>
      </c>
      <c r="M974" s="43"/>
      <c r="N974" s="19"/>
      <c r="O974" s="19">
        <f>AVERAGE(B976,F976)</f>
        <v>16.0041666666667</v>
      </c>
      <c r="P974" t="s" s="34">
        <v>16</v>
      </c>
    </row>
    <row r="975" ht="16.6" customHeight="1">
      <c r="A975" s="29">
        <v>44531</v>
      </c>
      <c r="B975" s="30">
        <v>31.1</v>
      </c>
      <c r="C975" s="19">
        <v>29.6</v>
      </c>
      <c r="D975" s="19">
        <v>29.8142857142857</v>
      </c>
      <c r="E975" s="31"/>
      <c r="F975" s="30">
        <v>13.5</v>
      </c>
      <c r="G975" s="19">
        <v>14.1</v>
      </c>
      <c r="H975" s="19">
        <v>14.4142857142857</v>
      </c>
      <c r="I975" s="32"/>
      <c r="J975" s="19">
        <v>45.9740000000006</v>
      </c>
      <c r="K975" s="19">
        <v>46.2177419354839</v>
      </c>
      <c r="L975" s="57">
        <v>45.2571428571429</v>
      </c>
      <c r="M975" s="43"/>
      <c r="N975" s="49"/>
      <c r="O975" s="19">
        <f>AVERAGE(D976,H976)</f>
        <v>15.9931006493507</v>
      </c>
      <c r="P975" t="s" s="34">
        <v>17</v>
      </c>
    </row>
    <row r="976" ht="16.6" customHeight="1">
      <c r="A976" t="s" s="35">
        <v>18</v>
      </c>
      <c r="B976" s="36">
        <f>AVERAGE(B964:B975)</f>
        <v>23.45</v>
      </c>
      <c r="C976" s="36">
        <f>AVERAGE(C964:C975)</f>
        <v>22.4666666666667</v>
      </c>
      <c r="D976" s="36">
        <f>AVERAGE(D964:D975)</f>
        <v>22.6710497835498</v>
      </c>
      <c r="E976" s="37"/>
      <c r="F976" s="36">
        <f>AVERAGE(F964:F975)</f>
        <v>8.55833333333333</v>
      </c>
      <c r="G976" s="36">
        <f>AVERAGE(G964:G975)</f>
        <v>9.133333333333329</v>
      </c>
      <c r="H976" s="36">
        <f>AVERAGE(H964:H975)</f>
        <v>9.31515151515152</v>
      </c>
      <c r="I976" s="38"/>
      <c r="J976" s="36">
        <f>AVERAGE(J964:J975)</f>
        <v>58.5258333333341</v>
      </c>
      <c r="K976" s="36">
        <f>AVERAGE(K964:K975)</f>
        <v>59.0397282449028</v>
      </c>
      <c r="L976" s="36">
        <f>AVERAGE(L964:L975)</f>
        <v>52.3231240981241</v>
      </c>
      <c r="M976" s="50"/>
      <c r="N976" s="19"/>
      <c r="O976" s="19">
        <f>O975-O974</f>
        <v>-0.011066017316</v>
      </c>
      <c r="P976" t="s" s="39">
        <v>19</v>
      </c>
    </row>
    <row r="977" ht="16.6" customHeight="1">
      <c r="A977" s="55"/>
      <c r="B977" s="49"/>
      <c r="C977" s="49"/>
      <c r="D977" t="s" s="40">
        <v>55</v>
      </c>
      <c r="E977" s="37"/>
      <c r="F977" s="49"/>
      <c r="G977" s="49"/>
      <c r="H977" t="s" s="40">
        <v>21</v>
      </c>
      <c r="I977" s="32"/>
      <c r="J977" s="19"/>
      <c r="K977" s="19"/>
      <c r="L977" s="19"/>
      <c r="M977" s="43"/>
      <c r="N977" s="19"/>
      <c r="O977" s="19"/>
      <c r="P977" s="19"/>
    </row>
    <row r="978" ht="16.6" customHeight="1">
      <c r="A978" s="55"/>
      <c r="B978" s="49"/>
      <c r="C978" s="49"/>
      <c r="D978" s="49"/>
      <c r="E978" s="37"/>
      <c r="F978" s="49"/>
      <c r="G978" s="49"/>
      <c r="H978" s="49"/>
      <c r="I978" s="32"/>
      <c r="J978" s="19"/>
      <c r="K978" s="19"/>
      <c r="L978" s="19"/>
      <c r="M978" s="43"/>
      <c r="N978" s="19"/>
      <c r="O978" s="19"/>
      <c r="P978" s="19"/>
    </row>
    <row r="979" ht="46.65" customHeight="1">
      <c r="A979" t="s" s="20">
        <v>461</v>
      </c>
      <c r="B979" t="s" s="21">
        <v>244</v>
      </c>
      <c r="C979" t="s" s="22">
        <v>462</v>
      </c>
      <c r="D979" t="s" s="22">
        <v>463</v>
      </c>
      <c r="E979" s="23"/>
      <c r="F979" t="s" s="21">
        <v>247</v>
      </c>
      <c r="G979" t="s" s="24">
        <v>462</v>
      </c>
      <c r="H979" t="s" s="24">
        <v>463</v>
      </c>
      <c r="I979" s="32"/>
      <c r="J979" t="s" s="21">
        <v>464</v>
      </c>
      <c r="K979" t="s" s="26">
        <v>465</v>
      </c>
      <c r="L979" t="s" s="26">
        <v>466</v>
      </c>
      <c r="M979" t="s" s="45">
        <v>467</v>
      </c>
      <c r="N979" s="7"/>
      <c r="O979" s="19"/>
      <c r="P979" s="19"/>
    </row>
    <row r="980" ht="16.6" customHeight="1">
      <c r="A980" s="29">
        <v>44197</v>
      </c>
      <c r="B980" s="30">
        <v>28.7</v>
      </c>
      <c r="C980" s="19">
        <v>29.8</v>
      </c>
      <c r="D980" s="19">
        <v>32.25</v>
      </c>
      <c r="E980" s="31"/>
      <c r="F980" s="30">
        <v>13.7</v>
      </c>
      <c r="G980" s="19">
        <v>15.6</v>
      </c>
      <c r="H980" s="19">
        <v>16.95</v>
      </c>
      <c r="I980" s="32"/>
      <c r="J980" s="33">
        <v>50.2920000000006</v>
      </c>
      <c r="K980" s="33">
        <v>43.99</v>
      </c>
      <c r="L980" s="57">
        <v>49.6590909090909</v>
      </c>
      <c r="M980" s="7"/>
      <c r="N980" s="7"/>
      <c r="O980" s="19"/>
      <c r="P980" s="19"/>
    </row>
    <row r="981" ht="16.6" customHeight="1">
      <c r="A981" s="29">
        <v>44228</v>
      </c>
      <c r="B981" s="30">
        <v>29.1</v>
      </c>
      <c r="C981" s="19">
        <v>29</v>
      </c>
      <c r="D981" s="19">
        <v>30.4272727272727</v>
      </c>
      <c r="E981" s="31"/>
      <c r="F981" s="30">
        <v>14.8</v>
      </c>
      <c r="G981" s="19">
        <v>15.8</v>
      </c>
      <c r="H981" s="19">
        <v>16.75</v>
      </c>
      <c r="I981" s="32"/>
      <c r="J981" s="33">
        <v>46.4820000000006</v>
      </c>
      <c r="K981" s="33">
        <v>42.1</v>
      </c>
      <c r="L981" s="57">
        <v>74.4227272727273</v>
      </c>
      <c r="M981" s="7"/>
      <c r="N981" s="7"/>
      <c r="O981" s="19"/>
      <c r="P981" s="19"/>
    </row>
    <row r="982" ht="16.6" customHeight="1">
      <c r="A982" s="29">
        <v>44256</v>
      </c>
      <c r="B982" s="30">
        <v>25.4</v>
      </c>
      <c r="C982" s="19">
        <v>26</v>
      </c>
      <c r="D982" s="19">
        <v>27.2095238095238</v>
      </c>
      <c r="E982" s="31"/>
      <c r="F982" s="30">
        <v>12.7</v>
      </c>
      <c r="G982" s="19">
        <v>13.4</v>
      </c>
      <c r="H982" s="19">
        <v>14.052380952381</v>
      </c>
      <c r="I982" s="32"/>
      <c r="J982" s="33">
        <v>55.1180000000007</v>
      </c>
      <c r="K982" s="33">
        <v>57.045</v>
      </c>
      <c r="L982" s="57">
        <v>74.51363636363639</v>
      </c>
      <c r="M982" s="7"/>
      <c r="N982" s="7"/>
      <c r="O982" s="19"/>
      <c r="P982" s="19"/>
    </row>
    <row r="983" ht="16.6" customHeight="1">
      <c r="A983" s="29">
        <v>44287</v>
      </c>
      <c r="B983" s="30">
        <v>20.7</v>
      </c>
      <c r="C983" s="19">
        <v>21.1</v>
      </c>
      <c r="D983" s="19">
        <v>22.6590909090909</v>
      </c>
      <c r="E983" s="31"/>
      <c r="F983" s="51">
        <v>9</v>
      </c>
      <c r="G983" s="19">
        <v>9.5</v>
      </c>
      <c r="H983" s="19">
        <v>10.0909090909091</v>
      </c>
      <c r="I983" s="32"/>
      <c r="J983" s="33">
        <v>52.3240000000006</v>
      </c>
      <c r="K983" s="33">
        <v>57.335</v>
      </c>
      <c r="L983" s="57">
        <v>46.0772727272727</v>
      </c>
      <c r="M983" s="7"/>
      <c r="N983" s="7"/>
      <c r="O983" s="19"/>
      <c r="P983" s="19"/>
    </row>
    <row r="984" ht="16.6" customHeight="1">
      <c r="A984" s="29">
        <v>44317</v>
      </c>
      <c r="B984" s="30">
        <v>15.5</v>
      </c>
      <c r="C984" s="19">
        <v>16.2</v>
      </c>
      <c r="D984" s="19">
        <v>17.0090909090909</v>
      </c>
      <c r="E984" s="31"/>
      <c r="F984" s="30">
        <v>5.8</v>
      </c>
      <c r="G984" s="19">
        <v>6.4</v>
      </c>
      <c r="H984" s="19">
        <v>6.28636363636364</v>
      </c>
      <c r="I984" s="32"/>
      <c r="J984" s="33">
        <v>78.23200000000099</v>
      </c>
      <c r="K984" s="33">
        <v>85.81999999999999</v>
      </c>
      <c r="L984" s="57">
        <v>60.0681818181818</v>
      </c>
      <c r="M984" s="7"/>
      <c r="N984" s="7"/>
      <c r="O984" s="19"/>
      <c r="P984" s="19"/>
    </row>
    <row r="985" ht="16.6" customHeight="1">
      <c r="A985" s="29">
        <v>44348</v>
      </c>
      <c r="B985" s="30">
        <v>12.3</v>
      </c>
      <c r="C985" s="19">
        <v>12.5</v>
      </c>
      <c r="D985" s="19">
        <v>13.3545454545455</v>
      </c>
      <c r="E985" s="31"/>
      <c r="F985" s="30">
        <v>3.6</v>
      </c>
      <c r="G985" s="19">
        <v>4.2</v>
      </c>
      <c r="H985" s="19">
        <v>4.60909090909091</v>
      </c>
      <c r="I985" s="32"/>
      <c r="J985" s="33">
        <v>114.046000000001</v>
      </c>
      <c r="K985" s="33">
        <v>117.395</v>
      </c>
      <c r="L985" s="57">
        <v>97.3363636363636</v>
      </c>
      <c r="M985" s="7"/>
      <c r="N985" s="7"/>
      <c r="O985" s="19"/>
      <c r="P985" s="19"/>
    </row>
    <row r="986" ht="16.6" customHeight="1">
      <c r="A986" s="29">
        <v>44378</v>
      </c>
      <c r="B986" s="30">
        <v>11.3</v>
      </c>
      <c r="C986" s="19">
        <v>11.7</v>
      </c>
      <c r="D986" s="19">
        <v>12.5142857142857</v>
      </c>
      <c r="E986" s="31"/>
      <c r="F986" s="30">
        <v>2.6</v>
      </c>
      <c r="G986" s="19">
        <v>3</v>
      </c>
      <c r="H986" s="19">
        <v>3.31428571428571</v>
      </c>
      <c r="I986" s="32"/>
      <c r="J986" s="33">
        <v>99.8220000000012</v>
      </c>
      <c r="K986" s="33">
        <v>101.375</v>
      </c>
      <c r="L986" s="57">
        <v>88.22380952380951</v>
      </c>
      <c r="M986" s="7"/>
      <c r="N986" s="7"/>
      <c r="O986" s="19"/>
      <c r="P986" s="19"/>
    </row>
    <row r="987" ht="16.6" customHeight="1">
      <c r="A987" s="29">
        <v>44409</v>
      </c>
      <c r="B987" s="30">
        <v>13.1</v>
      </c>
      <c r="C987" s="19">
        <v>13.4</v>
      </c>
      <c r="D987" s="19">
        <v>14.147619047619</v>
      </c>
      <c r="E987" s="31"/>
      <c r="F987" s="30">
        <v>2.9</v>
      </c>
      <c r="G987" s="19">
        <v>3.7</v>
      </c>
      <c r="H987" s="19">
        <v>3.82857142857143</v>
      </c>
      <c r="I987" s="32"/>
      <c r="J987" s="33">
        <v>97.0280000000012</v>
      </c>
      <c r="K987" s="33">
        <v>100.99</v>
      </c>
      <c r="L987" s="57">
        <v>87.352380952381</v>
      </c>
      <c r="M987" s="7"/>
      <c r="N987" s="7"/>
      <c r="O987" s="19"/>
      <c r="P987" s="19"/>
    </row>
    <row r="988" ht="16.6" customHeight="1">
      <c r="A988" s="29">
        <v>44440</v>
      </c>
      <c r="B988" s="30">
        <v>16.6</v>
      </c>
      <c r="C988" s="19">
        <v>16.8</v>
      </c>
      <c r="D988" s="19">
        <v>18.2333333333333</v>
      </c>
      <c r="E988" s="31"/>
      <c r="F988" s="30">
        <v>5.1</v>
      </c>
      <c r="G988" s="19">
        <v>5.7</v>
      </c>
      <c r="H988" s="19">
        <v>6.14285714285714</v>
      </c>
      <c r="I988" s="32"/>
      <c r="J988" s="33">
        <v>74.9300000000009</v>
      </c>
      <c r="K988" s="33">
        <v>73.65000000000001</v>
      </c>
      <c r="L988" s="57">
        <v>78.0190476190476</v>
      </c>
      <c r="M988" s="7"/>
      <c r="N988" s="7"/>
      <c r="O988" s="19"/>
      <c r="P988" s="19"/>
    </row>
    <row r="989" ht="16.6" customHeight="1">
      <c r="A989" s="29">
        <v>44470</v>
      </c>
      <c r="B989" s="30">
        <v>20.3</v>
      </c>
      <c r="C989" s="19">
        <v>20.5</v>
      </c>
      <c r="D989" s="19">
        <v>22.3571428571429</v>
      </c>
      <c r="E989" s="31"/>
      <c r="F989" s="30">
        <v>7.5</v>
      </c>
      <c r="G989" s="19">
        <v>8.4</v>
      </c>
      <c r="H989" s="19">
        <v>8.852380952380949</v>
      </c>
      <c r="I989" s="32"/>
      <c r="J989" s="33">
        <v>73.66000000000091</v>
      </c>
      <c r="K989" s="33">
        <v>76.285</v>
      </c>
      <c r="L989" s="57">
        <v>65.75</v>
      </c>
      <c r="M989" s="7"/>
      <c r="N989" s="7"/>
      <c r="O989" s="19"/>
      <c r="P989" s="19"/>
    </row>
    <row r="990" ht="16.6" customHeight="1">
      <c r="A990" s="29">
        <v>44501</v>
      </c>
      <c r="B990" s="30">
        <v>24.2</v>
      </c>
      <c r="C990" s="19">
        <v>24.1</v>
      </c>
      <c r="D990" s="19">
        <v>26.1666666666667</v>
      </c>
      <c r="E990" s="31"/>
      <c r="F990" s="30">
        <v>10.6</v>
      </c>
      <c r="G990" s="19">
        <v>11.1</v>
      </c>
      <c r="H990" s="19">
        <v>12.4380952380952</v>
      </c>
      <c r="I990" s="32"/>
      <c r="J990" s="33">
        <v>56.8960000000007</v>
      </c>
      <c r="K990" s="33">
        <v>54.56</v>
      </c>
      <c r="L990" s="57">
        <v>86.32857142857139</v>
      </c>
      <c r="M990" s="7"/>
      <c r="N990" s="7"/>
      <c r="O990" s="19">
        <f>AVERAGE(B992,F992)</f>
        <v>14.4333333333333</v>
      </c>
      <c r="P990" t="s" s="34">
        <v>16</v>
      </c>
    </row>
    <row r="991" ht="16.6" customHeight="1">
      <c r="A991" s="29">
        <v>44531</v>
      </c>
      <c r="B991" s="30">
        <v>27.7</v>
      </c>
      <c r="C991" s="19">
        <v>27.7</v>
      </c>
      <c r="D991" s="19">
        <v>29.455</v>
      </c>
      <c r="E991" s="31"/>
      <c r="F991" s="30">
        <v>13.2</v>
      </c>
      <c r="G991" s="19">
        <v>13.7</v>
      </c>
      <c r="H991" s="19">
        <v>14.5952380952381</v>
      </c>
      <c r="I991" s="32"/>
      <c r="J991" s="33">
        <v>58.4200000000007</v>
      </c>
      <c r="K991" s="33">
        <v>58.06</v>
      </c>
      <c r="L991" s="57">
        <v>77.5714285714286</v>
      </c>
      <c r="M991" s="7"/>
      <c r="N991" s="7"/>
      <c r="O991" s="19">
        <f>AVERAGE(D992,H992)</f>
        <v>15.9872393578644</v>
      </c>
      <c r="P991" t="s" s="34">
        <v>17</v>
      </c>
    </row>
    <row r="992" ht="16.6" customHeight="1">
      <c r="A992" t="s" s="35">
        <v>18</v>
      </c>
      <c r="B992" s="36">
        <f>AVERAGE(B980:B991)</f>
        <v>20.4083333333333</v>
      </c>
      <c r="C992" s="36">
        <f>AVERAGE(C980:C991)</f>
        <v>20.7333333333333</v>
      </c>
      <c r="D992" s="36">
        <f>AVERAGE(D980:D991)</f>
        <v>22.148630952381</v>
      </c>
      <c r="E992" s="37"/>
      <c r="F992" s="36">
        <f>AVERAGE(F980:F991)</f>
        <v>8.45833333333333</v>
      </c>
      <c r="G992" s="36">
        <f>AVERAGE(G980:G991)</f>
        <v>9.20833333333333</v>
      </c>
      <c r="H992" s="36">
        <f>AVERAGE(H980:H991)</f>
        <v>9.82584776334777</v>
      </c>
      <c r="I992" s="38"/>
      <c r="J992" s="36">
        <f>AVERAGE(J980:J991)</f>
        <v>71.4375000000008</v>
      </c>
      <c r="K992" s="36">
        <f>AVERAGE(K980:K991)</f>
        <v>72.38375000000001</v>
      </c>
      <c r="L992" s="36">
        <f>AVERAGE(L980:L991)</f>
        <v>73.7768759018759</v>
      </c>
      <c r="M992" s="7"/>
      <c r="N992" s="7"/>
      <c r="O992" s="19">
        <f>O991-O990</f>
        <v>1.5539060245311</v>
      </c>
      <c r="P992" t="s" s="39">
        <v>19</v>
      </c>
    </row>
    <row r="993" ht="16.6" customHeight="1">
      <c r="A993" s="55"/>
      <c r="B993" s="49"/>
      <c r="C993" s="49"/>
      <c r="D993" s="49"/>
      <c r="E993" s="37"/>
      <c r="F993" s="49"/>
      <c r="G993" s="49"/>
      <c r="H993" s="49"/>
      <c r="I993" s="32"/>
      <c r="J993" s="19"/>
      <c r="K993" s="19"/>
      <c r="L993" s="19"/>
      <c r="M993" s="43"/>
      <c r="N993" s="19"/>
      <c r="O993" s="19"/>
      <c r="P993" s="19"/>
    </row>
    <row r="994" ht="16.6" customHeight="1">
      <c r="A994" s="55"/>
      <c r="B994" s="49"/>
      <c r="C994" s="49"/>
      <c r="D994" s="49"/>
      <c r="E994" s="37"/>
      <c r="F994" s="49"/>
      <c r="G994" s="49"/>
      <c r="H994" s="49"/>
      <c r="I994" s="32"/>
      <c r="J994" s="19"/>
      <c r="K994" s="19"/>
      <c r="L994" s="19"/>
      <c r="M994" s="43"/>
      <c r="N994" s="28"/>
      <c r="O994" s="28"/>
      <c r="P994" s="19"/>
    </row>
    <row r="995" ht="46.65" customHeight="1">
      <c r="A995" t="s" s="20">
        <v>468</v>
      </c>
      <c r="B995" t="s" s="21">
        <v>469</v>
      </c>
      <c r="C995" t="s" s="22">
        <v>470</v>
      </c>
      <c r="D995" t="s" s="22">
        <v>471</v>
      </c>
      <c r="E995" s="23"/>
      <c r="F995" t="s" s="21">
        <v>472</v>
      </c>
      <c r="G995" t="s" s="24">
        <v>470</v>
      </c>
      <c r="H995" t="s" s="24">
        <v>471</v>
      </c>
      <c r="I995" s="32"/>
      <c r="J995" t="s" s="21">
        <v>42</v>
      </c>
      <c r="K995" t="s" s="26">
        <v>473</v>
      </c>
      <c r="L995" t="s" s="26">
        <v>474</v>
      </c>
      <c r="M995" t="s" s="45">
        <v>475</v>
      </c>
      <c r="N995" s="7"/>
      <c r="O995" s="19"/>
      <c r="P995" s="19"/>
    </row>
    <row r="996" ht="16.6" customHeight="1">
      <c r="A996" s="29">
        <v>44197</v>
      </c>
      <c r="B996" s="30">
        <v>31.5</v>
      </c>
      <c r="C996" s="19">
        <v>32.2</v>
      </c>
      <c r="D996" s="19">
        <v>32.4272727272727</v>
      </c>
      <c r="E996" s="31"/>
      <c r="F996" s="30">
        <v>15.7</v>
      </c>
      <c r="G996" s="19">
        <v>16.1</v>
      </c>
      <c r="H996" s="19">
        <v>16.1363636363636</v>
      </c>
      <c r="I996" s="32"/>
      <c r="J996" s="33">
        <v>44.9580000000005</v>
      </c>
      <c r="K996" s="33">
        <v>39.2194444444444</v>
      </c>
      <c r="L996" s="57">
        <v>38.4863636363636</v>
      </c>
      <c r="M996" s="7"/>
      <c r="N996" s="7"/>
      <c r="O996" s="19"/>
      <c r="P996" s="47"/>
    </row>
    <row r="997" ht="16.6" customHeight="1">
      <c r="A997" s="29">
        <v>44228</v>
      </c>
      <c r="B997" s="30">
        <v>31.2</v>
      </c>
      <c r="C997" s="19">
        <v>30.5</v>
      </c>
      <c r="D997" s="19">
        <v>30.4681818181818</v>
      </c>
      <c r="E997" s="31"/>
      <c r="F997" s="30">
        <v>15.8</v>
      </c>
      <c r="G997" s="19">
        <v>15.6</v>
      </c>
      <c r="H997" s="19">
        <v>15.8909090909091</v>
      </c>
      <c r="I997" s="32"/>
      <c r="J997" s="33">
        <v>32.7660000000004</v>
      </c>
      <c r="K997" s="33">
        <v>32.8666666666667</v>
      </c>
      <c r="L997" s="57">
        <v>63.652380952381</v>
      </c>
      <c r="M997" s="7"/>
      <c r="N997" s="7"/>
      <c r="O997" s="19"/>
      <c r="P997" s="47"/>
    </row>
    <row r="998" ht="16.6" customHeight="1">
      <c r="A998" s="29">
        <v>44256</v>
      </c>
      <c r="B998" s="30">
        <v>27.3</v>
      </c>
      <c r="C998" s="19">
        <v>27.2</v>
      </c>
      <c r="D998" s="19">
        <v>27.1727272727273</v>
      </c>
      <c r="E998" s="31"/>
      <c r="F998" s="30">
        <v>12.8</v>
      </c>
      <c r="G998" s="19">
        <v>12.3</v>
      </c>
      <c r="H998" s="19">
        <v>12.5954545454545</v>
      </c>
      <c r="I998" s="32"/>
      <c r="J998" s="33">
        <v>43.9420000000005</v>
      </c>
      <c r="K998" s="33">
        <v>44.9194444444444</v>
      </c>
      <c r="L998" s="57">
        <v>57.1590909090909</v>
      </c>
      <c r="M998" s="7"/>
      <c r="N998" s="7"/>
      <c r="O998" s="19"/>
      <c r="P998" s="47"/>
    </row>
    <row r="999" ht="16.6" customHeight="1">
      <c r="A999" s="29">
        <v>44287</v>
      </c>
      <c r="B999" s="30">
        <v>22.3</v>
      </c>
      <c r="C999" s="19">
        <v>22.7</v>
      </c>
      <c r="D999" s="19">
        <v>22.8272727272727</v>
      </c>
      <c r="E999" s="31"/>
      <c r="F999" s="51">
        <v>8.199999999999999</v>
      </c>
      <c r="G999" s="19">
        <v>7.4</v>
      </c>
      <c r="H999" s="19">
        <v>7.8</v>
      </c>
      <c r="I999" s="32"/>
      <c r="J999" s="33">
        <v>44.9580000000005</v>
      </c>
      <c r="K999" s="33">
        <v>41.3944444444444</v>
      </c>
      <c r="L999" s="57">
        <v>33.0090909090909</v>
      </c>
      <c r="M999" s="7"/>
      <c r="N999" s="7"/>
      <c r="O999" s="19"/>
      <c r="P999" s="47"/>
    </row>
    <row r="1000" ht="16.6" customHeight="1">
      <c r="A1000" s="29">
        <v>44317</v>
      </c>
      <c r="B1000" s="30">
        <v>17</v>
      </c>
      <c r="C1000" s="19">
        <v>17.6</v>
      </c>
      <c r="D1000" s="19">
        <v>17.4727272727273</v>
      </c>
      <c r="E1000" s="31"/>
      <c r="F1000" s="30">
        <v>4.5</v>
      </c>
      <c r="G1000" s="19">
        <v>3.4</v>
      </c>
      <c r="H1000" s="19">
        <v>3.34090909090909</v>
      </c>
      <c r="I1000" s="32"/>
      <c r="J1000" s="33">
        <v>48.5140000000006</v>
      </c>
      <c r="K1000" s="33">
        <v>49.6833333333333</v>
      </c>
      <c r="L1000" s="57">
        <v>35.4636363636364</v>
      </c>
      <c r="M1000" s="7"/>
      <c r="N1000" s="7"/>
      <c r="O1000" s="19"/>
      <c r="P1000" s="19"/>
    </row>
    <row r="1001" ht="16.6" customHeight="1">
      <c r="A1001" s="29">
        <v>44348</v>
      </c>
      <c r="B1001" s="30">
        <v>13.2</v>
      </c>
      <c r="C1001" s="19">
        <v>14</v>
      </c>
      <c r="D1001" s="19">
        <v>13.9454545454545</v>
      </c>
      <c r="E1001" s="31"/>
      <c r="F1001" s="30">
        <v>2.9</v>
      </c>
      <c r="G1001" s="19">
        <v>2.1</v>
      </c>
      <c r="H1001" s="19">
        <v>2.20454545454545</v>
      </c>
      <c r="I1001" s="32"/>
      <c r="J1001" s="33">
        <v>68.3260000000008</v>
      </c>
      <c r="K1001" s="33">
        <v>68.4916666666667</v>
      </c>
      <c r="L1001" s="57">
        <v>58.1727272727273</v>
      </c>
      <c r="M1001" s="7"/>
      <c r="N1001" s="7"/>
      <c r="O1001" s="19"/>
      <c r="P1001" s="19"/>
    </row>
    <row r="1002" ht="16.6" customHeight="1">
      <c r="A1002" s="29">
        <v>44378</v>
      </c>
      <c r="B1002" s="30">
        <v>12.2</v>
      </c>
      <c r="C1002" s="19">
        <v>13</v>
      </c>
      <c r="D1002" s="19">
        <v>13.1095238095238</v>
      </c>
      <c r="E1002" s="31"/>
      <c r="F1002" s="30">
        <v>1.8</v>
      </c>
      <c r="G1002" s="19">
        <v>1.1</v>
      </c>
      <c r="H1002" s="19">
        <v>1.22380952380952</v>
      </c>
      <c r="I1002" s="32"/>
      <c r="J1002" s="33">
        <v>55.3720000000007</v>
      </c>
      <c r="K1002" s="33">
        <v>53.2027777777778</v>
      </c>
      <c r="L1002" s="57">
        <v>55.85</v>
      </c>
      <c r="M1002" s="7"/>
      <c r="N1002" s="7"/>
      <c r="O1002" s="19"/>
      <c r="P1002" s="19"/>
    </row>
    <row r="1003" ht="16.6" customHeight="1">
      <c r="A1003" s="29">
        <v>44409</v>
      </c>
      <c r="B1003" s="30">
        <v>14.4</v>
      </c>
      <c r="C1003" s="19">
        <v>14.5</v>
      </c>
      <c r="D1003" s="19">
        <v>14.547619047619</v>
      </c>
      <c r="E1003" s="31"/>
      <c r="F1003" s="30">
        <v>2.3</v>
      </c>
      <c r="G1003" s="19">
        <v>1.4</v>
      </c>
      <c r="H1003" s="19">
        <v>1.28571428571429</v>
      </c>
      <c r="I1003" s="32"/>
      <c r="J1003" s="33">
        <v>56.8960000000007</v>
      </c>
      <c r="K1003" s="33">
        <v>56.225</v>
      </c>
      <c r="L1003" s="57">
        <v>53.57</v>
      </c>
      <c r="M1003" s="7"/>
      <c r="N1003" s="7"/>
      <c r="O1003" s="19"/>
      <c r="P1003" s="19"/>
    </row>
    <row r="1004" ht="16.6" customHeight="1">
      <c r="A1004" s="29">
        <v>44440</v>
      </c>
      <c r="B1004" s="30">
        <v>18.2</v>
      </c>
      <c r="C1004" s="19">
        <v>18.3</v>
      </c>
      <c r="D1004" s="19">
        <v>18.4571428571429</v>
      </c>
      <c r="E1004" s="31"/>
      <c r="F1004" s="30">
        <v>4.2</v>
      </c>
      <c r="G1004" s="19">
        <v>3.4</v>
      </c>
      <c r="H1004" s="19">
        <v>3.12857142857143</v>
      </c>
      <c r="I1004" s="32"/>
      <c r="J1004" s="33">
        <v>49.5300000000006</v>
      </c>
      <c r="K1004" s="33">
        <v>47.6166666666667</v>
      </c>
      <c r="L1004" s="57">
        <v>45.8619047619048</v>
      </c>
      <c r="M1004" s="7"/>
      <c r="N1004" s="7"/>
      <c r="O1004" s="19"/>
      <c r="P1004" s="19"/>
    </row>
    <row r="1005" ht="16.6" customHeight="1">
      <c r="A1005" s="29">
        <v>44470</v>
      </c>
      <c r="B1005" s="30">
        <v>22</v>
      </c>
      <c r="C1005" s="19">
        <v>22.5</v>
      </c>
      <c r="D1005" s="19">
        <v>22.7809523809524</v>
      </c>
      <c r="E1005" s="31"/>
      <c r="F1005" s="30">
        <v>7.2</v>
      </c>
      <c r="G1005" s="19">
        <v>6.2</v>
      </c>
      <c r="H1005" s="19">
        <v>6.26190476190476</v>
      </c>
      <c r="I1005" s="32"/>
      <c r="J1005" s="33">
        <v>53.5940000000007</v>
      </c>
      <c r="K1005" s="33">
        <v>50.7916666666667</v>
      </c>
      <c r="L1005" s="57">
        <v>41.6809523809524</v>
      </c>
      <c r="M1005" s="7"/>
      <c r="N1005" s="7"/>
      <c r="O1005" s="19"/>
      <c r="P1005" s="19"/>
    </row>
    <row r="1006" ht="16.6" customHeight="1">
      <c r="A1006" s="29">
        <v>44501</v>
      </c>
      <c r="B1006" s="30">
        <v>27.1</v>
      </c>
      <c r="C1006" s="19">
        <v>26.4</v>
      </c>
      <c r="D1006" s="19">
        <v>26.947619047619</v>
      </c>
      <c r="E1006" s="31"/>
      <c r="F1006" s="30">
        <v>10.8</v>
      </c>
      <c r="G1006" s="19">
        <v>10.5</v>
      </c>
      <c r="H1006" s="19">
        <v>10.8285714285714</v>
      </c>
      <c r="I1006" s="32"/>
      <c r="J1006" s="33">
        <v>41.6560000000005</v>
      </c>
      <c r="K1006" s="33">
        <v>40.3916666666667</v>
      </c>
      <c r="L1006" s="57">
        <v>57.7428571428571</v>
      </c>
      <c r="M1006" s="7"/>
      <c r="N1006" s="7"/>
      <c r="O1006" s="19">
        <f>AVERAGE(B1008,F1008)</f>
        <v>15.3</v>
      </c>
      <c r="P1006" t="s" s="34">
        <v>16</v>
      </c>
    </row>
    <row r="1007" ht="16.6" customHeight="1">
      <c r="A1007" s="29">
        <v>44531</v>
      </c>
      <c r="B1007" s="30">
        <v>30.4</v>
      </c>
      <c r="C1007" s="19">
        <v>29.5</v>
      </c>
      <c r="D1007" s="19">
        <v>29.6857142857143</v>
      </c>
      <c r="E1007" s="31"/>
      <c r="F1007" s="30">
        <v>14.2</v>
      </c>
      <c r="G1007" s="19">
        <v>13.1</v>
      </c>
      <c r="H1007" s="19">
        <v>13.3571428571429</v>
      </c>
      <c r="I1007" s="32"/>
      <c r="J1007" s="33">
        <v>48.5140000000006</v>
      </c>
      <c r="K1007" s="33">
        <v>48.3638888888889</v>
      </c>
      <c r="L1007" s="57">
        <v>51.7952380952381</v>
      </c>
      <c r="M1007" s="7"/>
      <c r="N1007" s="7"/>
      <c r="O1007" s="19">
        <f>AVERAGE(D1008,H1008)</f>
        <v>15.1623376623376</v>
      </c>
      <c r="P1007" t="s" s="34">
        <v>17</v>
      </c>
    </row>
    <row r="1008" ht="16.6" customHeight="1">
      <c r="A1008" t="s" s="35">
        <v>18</v>
      </c>
      <c r="B1008" s="36">
        <f>AVERAGE(B996:B1007)</f>
        <v>22.2333333333333</v>
      </c>
      <c r="C1008" s="36">
        <f>AVERAGE(C996:C1007)</f>
        <v>22.3666666666667</v>
      </c>
      <c r="D1008" s="36">
        <f>AVERAGE(D996:D1007)</f>
        <v>22.4868506493506</v>
      </c>
      <c r="E1008" s="37"/>
      <c r="F1008" s="36">
        <f>AVERAGE(F996:F1007)</f>
        <v>8.366666666666671</v>
      </c>
      <c r="G1008" s="36">
        <f>AVERAGE(G996:G1007)</f>
        <v>7.71666666666667</v>
      </c>
      <c r="H1008" s="36">
        <f>AVERAGE(H996:H1007)</f>
        <v>7.83782467532467</v>
      </c>
      <c r="I1008" s="38"/>
      <c r="J1008" s="36">
        <f>AVERAGE(J996:J1007)</f>
        <v>49.0855000000006</v>
      </c>
      <c r="K1008" s="36">
        <f>AVERAGE(K996:K1007)</f>
        <v>47.7638888888889</v>
      </c>
      <c r="L1008" s="36">
        <f>AVERAGE(L996:L1007)</f>
        <v>49.3703535353535</v>
      </c>
      <c r="M1008" s="7"/>
      <c r="N1008" s="7"/>
      <c r="O1008" s="19">
        <f>O1007-O1006</f>
        <v>-0.1376623376624</v>
      </c>
      <c r="P1008" t="s" s="39">
        <v>19</v>
      </c>
    </row>
    <row r="1009" ht="16.6" customHeight="1">
      <c r="A1009" s="55"/>
      <c r="B1009" s="49"/>
      <c r="C1009" s="49"/>
      <c r="D1009" t="s" s="40">
        <v>55</v>
      </c>
      <c r="E1009" s="37"/>
      <c r="F1009" s="49"/>
      <c r="G1009" s="49"/>
      <c r="H1009" s="49"/>
      <c r="I1009" s="32"/>
      <c r="J1009" s="62"/>
      <c r="K1009" s="62"/>
      <c r="L1009" s="62"/>
      <c r="M1009" s="7"/>
      <c r="N1009" s="7"/>
      <c r="O1009" s="19"/>
      <c r="P1009" s="19"/>
    </row>
    <row r="1010" ht="16.6" customHeight="1">
      <c r="A1010" s="55"/>
      <c r="B1010" s="49"/>
      <c r="C1010" s="49"/>
      <c r="D1010" s="49"/>
      <c r="E1010" s="37"/>
      <c r="F1010" s="49"/>
      <c r="G1010" s="49"/>
      <c r="H1010" s="49"/>
      <c r="I1010" s="32"/>
      <c r="J1010" s="62"/>
      <c r="K1010" s="62"/>
      <c r="L1010" s="62"/>
      <c r="M1010" s="7"/>
      <c r="N1010" s="7"/>
      <c r="O1010" s="19"/>
      <c r="P1010" s="19"/>
    </row>
    <row r="1011" ht="46.65" customHeight="1">
      <c r="A1011" t="s" s="20">
        <v>476</v>
      </c>
      <c r="B1011" t="s" s="21">
        <v>173</v>
      </c>
      <c r="C1011" t="s" s="22">
        <v>477</v>
      </c>
      <c r="D1011" t="s" s="22">
        <v>478</v>
      </c>
      <c r="E1011" s="23"/>
      <c r="F1011" t="s" s="21">
        <v>176</v>
      </c>
      <c r="G1011" t="s" s="24">
        <v>477</v>
      </c>
      <c r="H1011" t="s" s="24">
        <v>478</v>
      </c>
      <c r="I1011" s="32"/>
      <c r="J1011" t="s" s="21">
        <v>305</v>
      </c>
      <c r="K1011" t="s" s="26">
        <v>479</v>
      </c>
      <c r="L1011" t="s" s="26">
        <v>480</v>
      </c>
      <c r="M1011" t="s" s="45">
        <v>481</v>
      </c>
      <c r="N1011" s="7"/>
      <c r="O1011" s="19"/>
      <c r="P1011" s="19"/>
    </row>
    <row r="1012" ht="16.6" customHeight="1">
      <c r="A1012" s="29">
        <v>44197</v>
      </c>
      <c r="B1012" s="30">
        <v>31.6</v>
      </c>
      <c r="C1012" s="19">
        <v>31.9</v>
      </c>
      <c r="D1012" s="19">
        <v>33</v>
      </c>
      <c r="E1012" s="31"/>
      <c r="F1012" s="30">
        <v>15.8</v>
      </c>
      <c r="G1012" s="19">
        <v>16.4</v>
      </c>
      <c r="H1012" s="19">
        <v>17.4363636363636</v>
      </c>
      <c r="I1012" s="32"/>
      <c r="J1012" s="33">
        <v>50.0380000000006</v>
      </c>
      <c r="K1012" s="33">
        <v>45.8652173913043</v>
      </c>
      <c r="L1012" s="33">
        <v>35.8227272727273</v>
      </c>
      <c r="M1012" s="7"/>
      <c r="N1012" s="7"/>
      <c r="O1012" s="19"/>
      <c r="P1012" s="19"/>
    </row>
    <row r="1013" ht="16.6" customHeight="1">
      <c r="A1013" s="29">
        <v>44228</v>
      </c>
      <c r="B1013" s="30">
        <v>31.3</v>
      </c>
      <c r="C1013" s="19">
        <v>30.9</v>
      </c>
      <c r="D1013" s="19">
        <v>30.9818181818182</v>
      </c>
      <c r="E1013" s="31"/>
      <c r="F1013" s="30">
        <v>15.6</v>
      </c>
      <c r="G1013" s="19">
        <v>16.1</v>
      </c>
      <c r="H1013" s="19">
        <v>16.6636363636364</v>
      </c>
      <c r="I1013" s="32"/>
      <c r="J1013" s="33">
        <v>41.6560000000005</v>
      </c>
      <c r="K1013" s="33">
        <v>35.5652173913043</v>
      </c>
      <c r="L1013" s="33">
        <v>59.3909090909091</v>
      </c>
      <c r="M1013" s="7"/>
      <c r="N1013" s="7"/>
      <c r="O1013" s="19"/>
      <c r="P1013" s="19"/>
    </row>
    <row r="1014" ht="16.6" customHeight="1">
      <c r="A1014" s="29">
        <v>44256</v>
      </c>
      <c r="B1014" s="30">
        <v>27.6</v>
      </c>
      <c r="C1014" s="19">
        <v>27.8</v>
      </c>
      <c r="D1014" s="19">
        <v>27.55</v>
      </c>
      <c r="E1014" s="31"/>
      <c r="F1014" s="30">
        <v>12.5</v>
      </c>
      <c r="G1014" s="19">
        <v>13.4</v>
      </c>
      <c r="H1014" s="19">
        <v>13.8954545454545</v>
      </c>
      <c r="I1014" s="32"/>
      <c r="J1014" s="33">
        <v>47.2440000000006</v>
      </c>
      <c r="K1014" s="33">
        <v>46.9695652173913</v>
      </c>
      <c r="L1014" s="33">
        <v>53.2428571428571</v>
      </c>
      <c r="M1014" s="7"/>
      <c r="N1014" s="7"/>
      <c r="O1014" s="19"/>
      <c r="P1014" s="19"/>
    </row>
    <row r="1015" ht="16.6" customHeight="1">
      <c r="A1015" s="29">
        <v>44287</v>
      </c>
      <c r="B1015" s="30">
        <v>22.6</v>
      </c>
      <c r="C1015" s="19">
        <v>22.7</v>
      </c>
      <c r="D1015" s="19">
        <v>23.2809523809524</v>
      </c>
      <c r="E1015" s="31"/>
      <c r="F1015" s="51">
        <v>8.4</v>
      </c>
      <c r="G1015" s="19">
        <v>9.300000000000001</v>
      </c>
      <c r="H1015" s="19">
        <v>9.733333333333331</v>
      </c>
      <c r="I1015" s="32"/>
      <c r="J1015" s="33">
        <v>45.2120000000006</v>
      </c>
      <c r="K1015" s="33">
        <v>39.7304347826087</v>
      </c>
      <c r="L1015" s="33">
        <v>34.1047619047619</v>
      </c>
      <c r="M1015" s="7"/>
      <c r="N1015" s="7"/>
      <c r="O1015" s="19"/>
      <c r="P1015" s="19"/>
    </row>
    <row r="1016" ht="16.6" customHeight="1">
      <c r="A1016" s="29">
        <v>44317</v>
      </c>
      <c r="B1016" s="30">
        <v>17.5</v>
      </c>
      <c r="C1016" s="19">
        <v>17.7</v>
      </c>
      <c r="D1016" s="19">
        <v>17.8952380952381</v>
      </c>
      <c r="E1016" s="31"/>
      <c r="F1016" s="30">
        <v>5.7</v>
      </c>
      <c r="G1016" s="19">
        <v>6.2</v>
      </c>
      <c r="H1016" s="19">
        <v>6.08571428571429</v>
      </c>
      <c r="I1016" s="32"/>
      <c r="J1016" s="33">
        <v>44.9580000000005</v>
      </c>
      <c r="K1016" s="33">
        <v>49.3913043478261</v>
      </c>
      <c r="L1016" s="33">
        <v>36.4095238095238</v>
      </c>
      <c r="M1016" s="7"/>
      <c r="N1016" s="7"/>
      <c r="O1016" s="19"/>
      <c r="P1016" s="19"/>
    </row>
    <row r="1017" ht="16.6" customHeight="1">
      <c r="A1017" s="29">
        <v>44348</v>
      </c>
      <c r="B1017" s="30">
        <v>13.3</v>
      </c>
      <c r="C1017" s="19">
        <v>13.9</v>
      </c>
      <c r="D1017" s="19">
        <v>14.2095238095238</v>
      </c>
      <c r="E1017" s="31"/>
      <c r="F1017" s="30">
        <v>3.6</v>
      </c>
      <c r="G1017" s="19">
        <v>4</v>
      </c>
      <c r="H1017" s="19">
        <v>4.24761904761905</v>
      </c>
      <c r="I1017" s="32"/>
      <c r="J1017" s="33">
        <v>69.0880000000008</v>
      </c>
      <c r="K1017" s="33">
        <v>73.1217391304348</v>
      </c>
      <c r="L1017" s="33">
        <v>64.1857142857143</v>
      </c>
      <c r="M1017" s="7"/>
      <c r="N1017" s="7"/>
      <c r="O1017" s="19"/>
      <c r="P1017" s="19"/>
    </row>
    <row r="1018" ht="16.6" customHeight="1">
      <c r="A1018" s="29">
        <v>44378</v>
      </c>
      <c r="B1018" s="30">
        <v>12.4</v>
      </c>
      <c r="C1018" s="19">
        <v>13</v>
      </c>
      <c r="D1018" s="19">
        <v>13.42</v>
      </c>
      <c r="E1018" s="31"/>
      <c r="F1018" s="30">
        <v>2.8</v>
      </c>
      <c r="G1018" s="19">
        <v>3</v>
      </c>
      <c r="H1018" s="19">
        <v>3.5</v>
      </c>
      <c r="I1018" s="32"/>
      <c r="J1018" s="33">
        <v>56.8960000000007</v>
      </c>
      <c r="K1018" s="33">
        <v>59.1652173913043</v>
      </c>
      <c r="L1018" s="33">
        <v>53.6095238095238</v>
      </c>
      <c r="M1018" s="7"/>
      <c r="N1018" s="7"/>
      <c r="O1018" s="19"/>
      <c r="P1018" s="19"/>
    </row>
    <row r="1019" ht="16.6" customHeight="1">
      <c r="A1019" s="29">
        <v>44409</v>
      </c>
      <c r="B1019" s="30">
        <v>14.6</v>
      </c>
      <c r="C1019" s="19">
        <v>14.8</v>
      </c>
      <c r="D1019" s="19">
        <v>14.97</v>
      </c>
      <c r="E1019" s="31"/>
      <c r="F1019" s="30">
        <v>3.7</v>
      </c>
      <c r="G1019" s="19">
        <v>3.9</v>
      </c>
      <c r="H1019" s="19">
        <v>3.845</v>
      </c>
      <c r="I1019" s="32"/>
      <c r="J1019" s="33">
        <v>54.3560000000007</v>
      </c>
      <c r="K1019" s="33">
        <v>54.0608695652174</v>
      </c>
      <c r="L1019" s="33">
        <v>46.71</v>
      </c>
      <c r="M1019" s="7"/>
      <c r="N1019" s="7"/>
      <c r="O1019" s="19"/>
      <c r="P1019" s="19"/>
    </row>
    <row r="1020" ht="16.6" customHeight="1">
      <c r="A1020" s="29">
        <v>44440</v>
      </c>
      <c r="B1020" s="30">
        <v>18.4</v>
      </c>
      <c r="C1020" s="19">
        <v>18.5</v>
      </c>
      <c r="D1020" s="19">
        <v>19.1</v>
      </c>
      <c r="E1020" s="31"/>
      <c r="F1020" s="30">
        <v>5.8</v>
      </c>
      <c r="G1020" s="19">
        <v>6</v>
      </c>
      <c r="H1020" s="19">
        <v>6.06</v>
      </c>
      <c r="I1020" s="32"/>
      <c r="J1020" s="33">
        <v>50.8000000000006</v>
      </c>
      <c r="K1020" s="33">
        <v>44.0130434782609</v>
      </c>
      <c r="L1020" s="33">
        <v>43.8</v>
      </c>
      <c r="M1020" s="7"/>
      <c r="N1020" s="7"/>
      <c r="O1020" s="19"/>
      <c r="P1020" s="19"/>
    </row>
    <row r="1021" ht="16.6" customHeight="1">
      <c r="A1021" s="29">
        <v>44470</v>
      </c>
      <c r="B1021" s="30">
        <v>22.8</v>
      </c>
      <c r="C1021" s="19">
        <v>22.7</v>
      </c>
      <c r="D1021" s="19">
        <v>23.447619047619</v>
      </c>
      <c r="E1021" s="31"/>
      <c r="F1021" s="30">
        <v>8.6</v>
      </c>
      <c r="G1021" s="19">
        <v>8.9</v>
      </c>
      <c r="H1021" s="19">
        <v>9.085714285714291</v>
      </c>
      <c r="I1021" s="32"/>
      <c r="J1021" s="33">
        <v>49.0220000000006</v>
      </c>
      <c r="K1021" s="33">
        <v>43.8217391304348</v>
      </c>
      <c r="L1021" s="33">
        <v>39.335</v>
      </c>
      <c r="M1021" s="7"/>
      <c r="N1021" s="7"/>
      <c r="O1021" s="19"/>
      <c r="P1021" s="19"/>
    </row>
    <row r="1022" ht="16.6" customHeight="1">
      <c r="A1022" s="29">
        <v>44501</v>
      </c>
      <c r="B1022" s="30">
        <v>27.3</v>
      </c>
      <c r="C1022" s="19">
        <v>26.7</v>
      </c>
      <c r="D1022" s="19">
        <v>27.6095238095238</v>
      </c>
      <c r="E1022" s="31"/>
      <c r="F1022" s="30">
        <v>11.6</v>
      </c>
      <c r="G1022" s="19">
        <v>11.8</v>
      </c>
      <c r="H1022" s="19">
        <v>12.7142857142857</v>
      </c>
      <c r="I1022" s="32"/>
      <c r="J1022" s="33">
        <v>43.4340000000005</v>
      </c>
      <c r="K1022" s="33">
        <v>50.795652173913</v>
      </c>
      <c r="L1022" s="33">
        <v>59.8571428571429</v>
      </c>
      <c r="M1022" s="7"/>
      <c r="N1022" s="7"/>
      <c r="O1022" s="19">
        <f>AVERAGE(B1024,F1024)</f>
        <v>15.7666666666667</v>
      </c>
      <c r="P1022" t="s" s="34">
        <v>16</v>
      </c>
    </row>
    <row r="1023" ht="16.6" customHeight="1">
      <c r="A1023" s="29">
        <v>44531</v>
      </c>
      <c r="B1023" s="30">
        <v>30.3</v>
      </c>
      <c r="C1023" s="19">
        <v>30</v>
      </c>
      <c r="D1023" s="19">
        <v>30.2809523809524</v>
      </c>
      <c r="E1023" s="31"/>
      <c r="F1023" s="30">
        <v>14.6</v>
      </c>
      <c r="G1023" s="19">
        <v>14.5</v>
      </c>
      <c r="H1023" s="19">
        <v>14.952380952381</v>
      </c>
      <c r="I1023" s="32"/>
      <c r="J1023" s="33">
        <v>56.3880000000007</v>
      </c>
      <c r="K1023" s="33">
        <v>63.795652173913</v>
      </c>
      <c r="L1023" s="33">
        <v>62.7142857142857</v>
      </c>
      <c r="M1023" s="7"/>
      <c r="N1023" s="7"/>
      <c r="O1023" s="19">
        <f>AVERAGE(D1024,H1024)</f>
        <v>16.4152137445887</v>
      </c>
      <c r="P1023" t="s" s="34">
        <v>17</v>
      </c>
    </row>
    <row r="1024" ht="16.6" customHeight="1">
      <c r="A1024" t="s" s="35">
        <v>18</v>
      </c>
      <c r="B1024" s="36">
        <f>AVERAGE(B1012:B1023)</f>
        <v>22.475</v>
      </c>
      <c r="C1024" s="36">
        <f>AVERAGE(C1012:C1023)</f>
        <v>22.55</v>
      </c>
      <c r="D1024" s="36">
        <f>AVERAGE(D1012:D1023)</f>
        <v>22.9788023088023</v>
      </c>
      <c r="E1024" s="37"/>
      <c r="F1024" s="36">
        <f>AVERAGE(F1012:F1023)</f>
        <v>9.05833333333333</v>
      </c>
      <c r="G1024" s="36">
        <f>AVERAGE(G1012:G1023)</f>
        <v>9.45833333333333</v>
      </c>
      <c r="H1024" s="36">
        <f>AVERAGE(H1012:H1023)</f>
        <v>9.85162518037518</v>
      </c>
      <c r="I1024" s="38"/>
      <c r="J1024" s="36">
        <f>AVERAGE(J1012:J1023)</f>
        <v>50.7576666666673</v>
      </c>
      <c r="K1024" s="36">
        <f>AVERAGE(K1012:K1023)</f>
        <v>50.5246376811594</v>
      </c>
      <c r="L1024" s="36">
        <f>AVERAGE(L1012:L1023)</f>
        <v>49.0985371572872</v>
      </c>
      <c r="M1024" s="7"/>
      <c r="N1024" s="7"/>
      <c r="O1024" s="19">
        <f>O1023-O1022</f>
        <v>0.6485470779219999</v>
      </c>
      <c r="P1024" t="s" s="39">
        <v>19</v>
      </c>
    </row>
    <row r="1025" ht="16.6" customHeight="1">
      <c r="A1025" s="55"/>
      <c r="B1025" s="49"/>
      <c r="C1025" s="49"/>
      <c r="D1025" s="49"/>
      <c r="E1025" s="37"/>
      <c r="F1025" s="49"/>
      <c r="G1025" s="49"/>
      <c r="H1025" s="49"/>
      <c r="I1025" s="32"/>
      <c r="J1025" s="19"/>
      <c r="K1025" s="19"/>
      <c r="L1025" s="19"/>
      <c r="M1025" s="43"/>
      <c r="N1025" s="19"/>
      <c r="O1025" s="19"/>
      <c r="P1025" s="19"/>
    </row>
    <row r="1026" ht="16.6" customHeight="1">
      <c r="A1026" s="55"/>
      <c r="B1026" s="49"/>
      <c r="C1026" s="49"/>
      <c r="D1026" s="49"/>
      <c r="E1026" s="37"/>
      <c r="F1026" s="49"/>
      <c r="G1026" s="49"/>
      <c r="H1026" s="49"/>
      <c r="I1026" s="32"/>
      <c r="J1026" s="19"/>
      <c r="K1026" s="19"/>
      <c r="L1026" s="19"/>
      <c r="M1026" s="43"/>
      <c r="N1026" s="28"/>
      <c r="O1026" s="28"/>
      <c r="P1026" s="19"/>
    </row>
    <row r="1027" ht="46.65" customHeight="1">
      <c r="A1027" t="s" s="20">
        <v>482</v>
      </c>
      <c r="B1027" t="s" s="21">
        <v>173</v>
      </c>
      <c r="C1027" t="s" s="22">
        <v>483</v>
      </c>
      <c r="D1027" t="s" s="22">
        <v>484</v>
      </c>
      <c r="E1027" s="23"/>
      <c r="F1027" t="s" s="21">
        <v>176</v>
      </c>
      <c r="G1027" t="s" s="24">
        <v>483</v>
      </c>
      <c r="H1027" t="s" s="24">
        <v>484</v>
      </c>
      <c r="I1027" s="32"/>
      <c r="J1027" t="s" s="21">
        <v>270</v>
      </c>
      <c r="K1027" t="s" s="26">
        <v>485</v>
      </c>
      <c r="L1027" t="s" s="26">
        <v>486</v>
      </c>
      <c r="M1027" t="s" s="45">
        <v>487</v>
      </c>
      <c r="N1027" s="7"/>
      <c r="O1027" s="19"/>
      <c r="P1027" s="19"/>
    </row>
    <row r="1028" ht="16.6" customHeight="1">
      <c r="A1028" s="29">
        <v>44197</v>
      </c>
      <c r="B1028" s="30">
        <v>30.9</v>
      </c>
      <c r="C1028" s="19">
        <v>32.1</v>
      </c>
      <c r="D1028" s="19">
        <v>32.5272727272727</v>
      </c>
      <c r="E1028" s="31"/>
      <c r="F1028" s="30">
        <v>15</v>
      </c>
      <c r="G1028" s="19">
        <v>14.9</v>
      </c>
      <c r="H1028" s="19">
        <v>15.1363636363636</v>
      </c>
      <c r="I1028" s="32"/>
      <c r="J1028" s="33">
        <v>49.0220000000006</v>
      </c>
      <c r="K1028" s="33">
        <v>47.5565217391304</v>
      </c>
      <c r="L1028" s="33">
        <v>34.6727272727273</v>
      </c>
      <c r="M1028" s="7"/>
      <c r="N1028" s="7"/>
      <c r="O1028" s="19"/>
      <c r="P1028" s="47"/>
    </row>
    <row r="1029" ht="16.6" customHeight="1">
      <c r="A1029" s="29">
        <v>44228</v>
      </c>
      <c r="B1029" s="30">
        <v>31</v>
      </c>
      <c r="C1029" s="19">
        <v>30.4</v>
      </c>
      <c r="D1029" s="19">
        <v>30.6</v>
      </c>
      <c r="E1029" s="31"/>
      <c r="F1029" s="30">
        <v>15.5</v>
      </c>
      <c r="G1029" s="19">
        <v>14.7</v>
      </c>
      <c r="H1029" s="19">
        <v>14.9954545454545</v>
      </c>
      <c r="I1029" s="32"/>
      <c r="J1029" s="33">
        <v>39.1160000000005</v>
      </c>
      <c r="K1029" s="33">
        <v>33.4260869565217</v>
      </c>
      <c r="L1029" s="33">
        <v>62.8454545454545</v>
      </c>
      <c r="M1029" s="7"/>
      <c r="N1029" s="7"/>
      <c r="O1029" s="19"/>
      <c r="P1029" s="47"/>
    </row>
    <row r="1030" ht="16.6" customHeight="1">
      <c r="A1030" s="29">
        <v>44256</v>
      </c>
      <c r="B1030" s="30">
        <v>27.2</v>
      </c>
      <c r="C1030" s="19">
        <v>27.2</v>
      </c>
      <c r="D1030" s="19">
        <v>27.2545454545455</v>
      </c>
      <c r="E1030" s="31"/>
      <c r="F1030" s="30">
        <v>11.8</v>
      </c>
      <c r="G1030" s="19">
        <v>11.4</v>
      </c>
      <c r="H1030" s="19">
        <v>11.75</v>
      </c>
      <c r="I1030" s="32"/>
      <c r="J1030" s="33">
        <v>45.9740000000006</v>
      </c>
      <c r="K1030" s="33">
        <v>48.2739130434783</v>
      </c>
      <c r="L1030" s="33">
        <v>53.3545454545455</v>
      </c>
      <c r="M1030" s="7"/>
      <c r="N1030" s="7"/>
      <c r="O1030" s="19"/>
      <c r="P1030" s="47"/>
    </row>
    <row r="1031" ht="16.6" customHeight="1">
      <c r="A1031" s="29">
        <v>44287</v>
      </c>
      <c r="B1031" s="30">
        <v>22.2</v>
      </c>
      <c r="C1031" s="19">
        <v>22.8</v>
      </c>
      <c r="D1031" s="19">
        <v>22.8954545454545</v>
      </c>
      <c r="E1031" s="31"/>
      <c r="F1031" s="51">
        <v>7.9</v>
      </c>
      <c r="G1031" s="19">
        <v>6.7</v>
      </c>
      <c r="H1031" s="19">
        <v>7.10454545454545</v>
      </c>
      <c r="I1031" s="32"/>
      <c r="J1031" s="33">
        <v>47.4980000000006</v>
      </c>
      <c r="K1031" s="33">
        <v>40.9173913043478</v>
      </c>
      <c r="L1031" s="33">
        <v>33.2181818181818</v>
      </c>
      <c r="M1031" s="7"/>
      <c r="N1031" s="7"/>
      <c r="O1031" s="19"/>
      <c r="P1031" s="47"/>
    </row>
    <row r="1032" ht="16.6" customHeight="1">
      <c r="A1032" s="29">
        <v>44317</v>
      </c>
      <c r="B1032" s="30">
        <v>17.2</v>
      </c>
      <c r="C1032" s="19">
        <v>17.7</v>
      </c>
      <c r="D1032" s="19">
        <v>17.5590909090909</v>
      </c>
      <c r="E1032" s="31"/>
      <c r="F1032" s="30">
        <v>4.9</v>
      </c>
      <c r="G1032" s="19">
        <v>3.3</v>
      </c>
      <c r="H1032" s="19">
        <v>2.96363636363636</v>
      </c>
      <c r="I1032" s="32"/>
      <c r="J1032" s="33">
        <v>50.8000000000006</v>
      </c>
      <c r="K1032" s="33">
        <v>52.3304347826087</v>
      </c>
      <c r="L1032" s="33">
        <v>35.7090909090909</v>
      </c>
      <c r="M1032" s="7"/>
      <c r="N1032" s="7"/>
      <c r="O1032" s="19"/>
      <c r="P1032" s="47"/>
    </row>
    <row r="1033" ht="16.6" customHeight="1">
      <c r="A1033" s="29">
        <v>44348</v>
      </c>
      <c r="B1033" s="30">
        <v>13.4</v>
      </c>
      <c r="C1033" s="19">
        <v>13.9</v>
      </c>
      <c r="D1033" s="19">
        <v>13.9681818181818</v>
      </c>
      <c r="E1033" s="31"/>
      <c r="F1033" s="30">
        <v>2.8</v>
      </c>
      <c r="G1033" s="19">
        <v>2.2</v>
      </c>
      <c r="H1033" s="19">
        <v>2.18636363636364</v>
      </c>
      <c r="I1033" s="32"/>
      <c r="J1033" s="33">
        <v>75.18400000000091</v>
      </c>
      <c r="K1033" s="33">
        <v>79.0478260869565</v>
      </c>
      <c r="L1033" s="33">
        <v>61.3318181818182</v>
      </c>
      <c r="M1033" s="7"/>
      <c r="N1033" s="7"/>
      <c r="O1033" s="19"/>
      <c r="P1033" s="19"/>
    </row>
    <row r="1034" ht="16.6" customHeight="1">
      <c r="A1034" s="29">
        <v>44378</v>
      </c>
      <c r="B1034" s="30">
        <v>12.7</v>
      </c>
      <c r="C1034" s="19">
        <v>13</v>
      </c>
      <c r="D1034" s="19">
        <v>13.1571428571429</v>
      </c>
      <c r="E1034" s="31"/>
      <c r="F1034" s="30">
        <v>2</v>
      </c>
      <c r="G1034" s="19">
        <v>0.9</v>
      </c>
      <c r="H1034" s="19">
        <v>0.747619047619048</v>
      </c>
      <c r="I1034" s="32"/>
      <c r="J1034" s="33">
        <v>60.1980000000007</v>
      </c>
      <c r="K1034" s="33">
        <v>64.2</v>
      </c>
      <c r="L1034" s="33">
        <v>55.5181818181818</v>
      </c>
      <c r="M1034" s="7"/>
      <c r="N1034" s="7"/>
      <c r="O1034" s="19"/>
      <c r="P1034" s="19"/>
    </row>
    <row r="1035" ht="16.6" customHeight="1">
      <c r="A1035" s="29">
        <v>44409</v>
      </c>
      <c r="B1035" s="30">
        <v>14.5</v>
      </c>
      <c r="C1035" s="19">
        <v>14.5</v>
      </c>
      <c r="D1035" s="19">
        <v>14.4619047619048</v>
      </c>
      <c r="E1035" s="31"/>
      <c r="F1035" s="30">
        <v>2.5</v>
      </c>
      <c r="G1035" s="19">
        <v>1.2</v>
      </c>
      <c r="H1035" s="19">
        <v>1.05238095238095</v>
      </c>
      <c r="I1035" s="32"/>
      <c r="J1035" s="33">
        <v>58.6740000000007</v>
      </c>
      <c r="K1035" s="33">
        <v>61.4217391304348</v>
      </c>
      <c r="L1035" s="33">
        <v>50.6571428571429</v>
      </c>
      <c r="M1035" s="7"/>
      <c r="N1035" s="7"/>
      <c r="O1035" s="19"/>
      <c r="P1035" s="19"/>
    </row>
    <row r="1036" ht="16.6" customHeight="1">
      <c r="A1036" s="29">
        <v>44440</v>
      </c>
      <c r="B1036" s="30">
        <v>18.4</v>
      </c>
      <c r="C1036" s="19">
        <v>18</v>
      </c>
      <c r="D1036" s="19">
        <v>18.4047619047619</v>
      </c>
      <c r="E1036" s="31"/>
      <c r="F1036" s="30">
        <v>4.2</v>
      </c>
      <c r="G1036" s="19">
        <v>3</v>
      </c>
      <c r="H1036" s="19">
        <v>2.61904761904762</v>
      </c>
      <c r="I1036" s="32"/>
      <c r="J1036" s="33">
        <v>54.3560000000007</v>
      </c>
      <c r="K1036" s="33">
        <v>46.3260869565217</v>
      </c>
      <c r="L1036" s="33">
        <v>43.4761904761905</v>
      </c>
      <c r="M1036" s="7"/>
      <c r="N1036" s="7"/>
      <c r="O1036" s="19"/>
      <c r="P1036" s="19"/>
    </row>
    <row r="1037" ht="16.6" customHeight="1">
      <c r="A1037" s="29">
        <v>44470</v>
      </c>
      <c r="B1037" s="30">
        <v>22.4</v>
      </c>
      <c r="C1037" s="19">
        <v>22.3</v>
      </c>
      <c r="D1037" s="19">
        <v>22.8</v>
      </c>
      <c r="E1037" s="31"/>
      <c r="F1037" s="30">
        <v>7.2</v>
      </c>
      <c r="G1037" s="19">
        <v>5.5</v>
      </c>
      <c r="H1037" s="19">
        <v>5.27619047619048</v>
      </c>
      <c r="I1037" s="32"/>
      <c r="J1037" s="33">
        <v>55.8800000000007</v>
      </c>
      <c r="K1037" s="33">
        <v>46.2478260869565</v>
      </c>
      <c r="L1037" s="33">
        <v>43.0095238095238</v>
      </c>
      <c r="M1037" s="7"/>
      <c r="N1037" s="7"/>
      <c r="O1037" s="19"/>
      <c r="P1037" s="19"/>
    </row>
    <row r="1038" ht="16.6" customHeight="1">
      <c r="A1038" s="29">
        <v>44501</v>
      </c>
      <c r="B1038" s="30">
        <v>26.7</v>
      </c>
      <c r="C1038" s="19">
        <v>26.3</v>
      </c>
      <c r="D1038" s="19">
        <v>27.1047619047619</v>
      </c>
      <c r="E1038" s="31"/>
      <c r="F1038" s="30">
        <v>10.2</v>
      </c>
      <c r="G1038" s="19">
        <v>9.5</v>
      </c>
      <c r="H1038" s="19">
        <v>9.84285714285714</v>
      </c>
      <c r="I1038" s="32"/>
      <c r="J1038" s="33">
        <v>44.1960000000005</v>
      </c>
      <c r="K1038" s="33">
        <v>45.795652173913</v>
      </c>
      <c r="L1038" s="33">
        <v>63.2285714285714</v>
      </c>
      <c r="M1038" s="7"/>
      <c r="N1038" s="7"/>
      <c r="O1038" s="19">
        <f>AVERAGE(B1040,F1040)</f>
        <v>15.1541666666667</v>
      </c>
      <c r="P1038" t="s" s="34">
        <v>16</v>
      </c>
    </row>
    <row r="1039" ht="16.6" customHeight="1">
      <c r="A1039" s="29">
        <v>44531</v>
      </c>
      <c r="B1039" s="30">
        <v>29.8</v>
      </c>
      <c r="C1039" s="19">
        <v>29.4</v>
      </c>
      <c r="D1039" s="19">
        <v>29.8714285714286</v>
      </c>
      <c r="E1039" s="31"/>
      <c r="F1039" s="30">
        <v>13.3</v>
      </c>
      <c r="G1039" s="19">
        <v>12.1</v>
      </c>
      <c r="H1039" s="19">
        <v>12.1761904761905</v>
      </c>
      <c r="I1039" s="32"/>
      <c r="J1039" s="33">
        <v>52.0700000000006</v>
      </c>
      <c r="K1039" s="33">
        <v>61.0782608695652</v>
      </c>
      <c r="L1039" s="33">
        <v>58.1809523809524</v>
      </c>
      <c r="M1039" s="7"/>
      <c r="N1039" s="7"/>
      <c r="O1039" s="19">
        <f>AVERAGE(D1040,H1040)</f>
        <v>14.8522997835498</v>
      </c>
      <c r="P1039" t="s" s="34">
        <v>17</v>
      </c>
    </row>
    <row r="1040" ht="16.6" customHeight="1">
      <c r="A1040" t="s" s="35">
        <v>18</v>
      </c>
      <c r="B1040" s="36">
        <f>AVERAGE(B1028:B1039)</f>
        <v>22.2</v>
      </c>
      <c r="C1040" s="36">
        <f>AVERAGE(C1028:C1039)</f>
        <v>22.3</v>
      </c>
      <c r="D1040" s="36">
        <f>AVERAGE(D1028:D1039)</f>
        <v>22.5503787878788</v>
      </c>
      <c r="E1040" s="37"/>
      <c r="F1040" s="36">
        <f>AVERAGE(F1028:F1039)</f>
        <v>8.108333333333331</v>
      </c>
      <c r="G1040" s="36">
        <f>AVERAGE(G1028:G1039)</f>
        <v>7.11666666666667</v>
      </c>
      <c r="H1040" s="36">
        <f>AVERAGE(H1028:H1039)</f>
        <v>7.15422077922077</v>
      </c>
      <c r="I1040" s="38"/>
      <c r="J1040" s="36">
        <f>AVERAGE(J1028:J1039)</f>
        <v>52.747333333334</v>
      </c>
      <c r="K1040" s="36">
        <f>AVERAGE(K1028:K1039)</f>
        <v>52.2184782608696</v>
      </c>
      <c r="L1040" s="36">
        <f>AVERAGE(L1028:L1039)</f>
        <v>49.6001984126984</v>
      </c>
      <c r="M1040" s="7"/>
      <c r="N1040" s="7"/>
      <c r="O1040" s="19">
        <f>O1039-O1038</f>
        <v>-0.3018668831169</v>
      </c>
      <c r="P1040" t="s" s="39">
        <v>19</v>
      </c>
    </row>
    <row r="1041" ht="16.6" customHeight="1">
      <c r="A1041" s="55"/>
      <c r="B1041" s="49"/>
      <c r="C1041" s="49"/>
      <c r="D1041" t="s" s="40">
        <v>55</v>
      </c>
      <c r="E1041" s="37"/>
      <c r="F1041" s="49"/>
      <c r="G1041" s="49"/>
      <c r="H1041" t="s" s="40">
        <v>21</v>
      </c>
      <c r="I1041" s="32"/>
      <c r="J1041" s="19"/>
      <c r="K1041" s="19"/>
      <c r="L1041" s="19"/>
      <c r="M1041" s="43"/>
      <c r="N1041" s="19"/>
      <c r="O1041" s="19"/>
      <c r="P1041" s="19"/>
    </row>
    <row r="1042" ht="16.6" customHeight="1">
      <c r="A1042" s="55"/>
      <c r="B1042" s="49"/>
      <c r="C1042" s="49"/>
      <c r="D1042" s="49"/>
      <c r="E1042" s="37"/>
      <c r="F1042" s="49"/>
      <c r="G1042" s="49"/>
      <c r="H1042" s="49"/>
      <c r="I1042" s="32"/>
      <c r="J1042" s="19"/>
      <c r="K1042" s="19"/>
      <c r="L1042" s="19"/>
      <c r="M1042" s="43"/>
      <c r="N1042" s="28"/>
      <c r="O1042" s="28"/>
      <c r="P1042" s="28"/>
    </row>
    <row r="1043" ht="46.65" customHeight="1">
      <c r="A1043" t="s" s="20">
        <v>488</v>
      </c>
      <c r="B1043" t="s" s="21">
        <v>116</v>
      </c>
      <c r="C1043" t="s" s="22">
        <v>489</v>
      </c>
      <c r="D1043" t="s" s="22">
        <v>490</v>
      </c>
      <c r="E1043" s="23"/>
      <c r="F1043" t="s" s="21">
        <v>119</v>
      </c>
      <c r="G1043" t="s" s="24">
        <v>489</v>
      </c>
      <c r="H1043" t="s" s="24">
        <v>490</v>
      </c>
      <c r="I1043" s="32"/>
      <c r="J1043" t="s" s="21">
        <v>12</v>
      </c>
      <c r="K1043" t="s" s="26">
        <v>491</v>
      </c>
      <c r="L1043" t="s" s="26">
        <v>492</v>
      </c>
      <c r="M1043" t="s" s="45">
        <v>493</v>
      </c>
      <c r="N1043" s="7"/>
      <c r="O1043" s="19"/>
      <c r="P1043" s="19"/>
    </row>
    <row r="1044" ht="16.6" customHeight="1">
      <c r="A1044" s="29">
        <v>44197</v>
      </c>
      <c r="B1044" s="30">
        <v>31.1</v>
      </c>
      <c r="C1044" s="19">
        <v>32.1</v>
      </c>
      <c r="D1044" s="19">
        <v>32.9545454545455</v>
      </c>
      <c r="E1044" s="31"/>
      <c r="F1044" s="30">
        <v>15.3</v>
      </c>
      <c r="G1044" s="19">
        <v>15.8</v>
      </c>
      <c r="H1044" s="19">
        <v>16.5909090909091</v>
      </c>
      <c r="I1044" s="32"/>
      <c r="J1044" s="33">
        <v>32.5120000000004</v>
      </c>
      <c r="K1044" s="33">
        <v>35.55</v>
      </c>
      <c r="L1044" s="33">
        <v>35.1045454545455</v>
      </c>
      <c r="M1044" s="7"/>
      <c r="N1044" s="7"/>
      <c r="O1044" s="19"/>
      <c r="P1044" s="19"/>
    </row>
    <row r="1045" ht="16.6" customHeight="1">
      <c r="A1045" s="29">
        <v>44228</v>
      </c>
      <c r="B1045" s="30">
        <v>31.2</v>
      </c>
      <c r="C1045" s="19">
        <v>31.4</v>
      </c>
      <c r="D1045" s="19">
        <v>31.5772727272727</v>
      </c>
      <c r="E1045" s="31"/>
      <c r="F1045" s="30">
        <v>15.7</v>
      </c>
      <c r="G1045" s="19">
        <v>15.7</v>
      </c>
      <c r="H1045" s="19">
        <v>16.1909090909091</v>
      </c>
      <c r="I1045" s="32"/>
      <c r="J1045" s="33">
        <v>34.7980000000004</v>
      </c>
      <c r="K1045" s="33">
        <v>38.5555555555556</v>
      </c>
      <c r="L1045" s="33">
        <v>53.0227272727273</v>
      </c>
      <c r="M1045" s="7"/>
      <c r="N1045" s="7"/>
      <c r="O1045" s="19"/>
      <c r="P1045" s="19"/>
    </row>
    <row r="1046" ht="16.6" customHeight="1">
      <c r="A1046" s="29">
        <v>44256</v>
      </c>
      <c r="B1046" s="30">
        <v>27.5</v>
      </c>
      <c r="C1046" s="19">
        <v>28</v>
      </c>
      <c r="D1046" s="19">
        <v>28.3227272727273</v>
      </c>
      <c r="E1046" s="31"/>
      <c r="F1046" s="30">
        <v>12.6</v>
      </c>
      <c r="G1046" s="19">
        <v>12.7</v>
      </c>
      <c r="H1046" s="19">
        <v>13.0409090909091</v>
      </c>
      <c r="I1046" s="32"/>
      <c r="J1046" s="33">
        <v>38.3540000000005</v>
      </c>
      <c r="K1046" s="33">
        <v>32.8333333333333</v>
      </c>
      <c r="L1046" s="33">
        <v>44.7045454545455</v>
      </c>
      <c r="M1046" s="7"/>
      <c r="N1046" s="7"/>
      <c r="O1046" s="19"/>
      <c r="P1046" s="19"/>
    </row>
    <row r="1047" ht="16.6" customHeight="1">
      <c r="A1047" s="29">
        <v>44287</v>
      </c>
      <c r="B1047" s="30">
        <v>22.4</v>
      </c>
      <c r="C1047" s="19">
        <v>22.6</v>
      </c>
      <c r="D1047" s="19">
        <v>23.5136363636364</v>
      </c>
      <c r="E1047" s="31"/>
      <c r="F1047" s="51">
        <v>8.199999999999999</v>
      </c>
      <c r="G1047" s="19">
        <v>8.6</v>
      </c>
      <c r="H1047" s="19">
        <v>8.963636363636359</v>
      </c>
      <c r="I1047" s="32"/>
      <c r="J1047" s="33">
        <v>33.2740000000004</v>
      </c>
      <c r="K1047" s="33">
        <v>32.1277777777778</v>
      </c>
      <c r="L1047" s="33">
        <v>33.5863636363636</v>
      </c>
      <c r="M1047" s="7"/>
      <c r="N1047" s="7"/>
      <c r="O1047" s="19"/>
      <c r="P1047" s="19"/>
    </row>
    <row r="1048" ht="16.6" customHeight="1">
      <c r="A1048" s="29">
        <v>44317</v>
      </c>
      <c r="B1048" s="30">
        <v>17.3</v>
      </c>
      <c r="C1048" s="19">
        <v>17.9</v>
      </c>
      <c r="D1048" s="19">
        <v>18.3428571428571</v>
      </c>
      <c r="E1048" s="31"/>
      <c r="F1048" s="30">
        <v>5.3</v>
      </c>
      <c r="G1048" s="19">
        <v>5.7</v>
      </c>
      <c r="H1048" s="19">
        <v>5.5</v>
      </c>
      <c r="I1048" s="32"/>
      <c r="J1048" s="33">
        <v>44.4500000000005</v>
      </c>
      <c r="K1048" s="33">
        <v>51.8944444444444</v>
      </c>
      <c r="L1048" s="33">
        <v>41.9272727272727</v>
      </c>
      <c r="M1048" s="7"/>
      <c r="N1048" s="7"/>
      <c r="O1048" s="19"/>
      <c r="P1048" s="19"/>
    </row>
    <row r="1049" ht="16.6" customHeight="1">
      <c r="A1049" s="29">
        <v>44348</v>
      </c>
      <c r="B1049" s="30">
        <v>13.6</v>
      </c>
      <c r="C1049" s="19">
        <v>13.9</v>
      </c>
      <c r="D1049" s="19">
        <v>14.6428571428571</v>
      </c>
      <c r="E1049" s="31"/>
      <c r="F1049" s="30">
        <v>3.3</v>
      </c>
      <c r="G1049" s="19">
        <v>3.5</v>
      </c>
      <c r="H1049" s="19">
        <v>3.51818181818182</v>
      </c>
      <c r="I1049" s="32"/>
      <c r="J1049" s="33">
        <v>64.5160000000008</v>
      </c>
      <c r="K1049" s="33">
        <v>66.62777777777779</v>
      </c>
      <c r="L1049" s="33">
        <v>49.2</v>
      </c>
      <c r="M1049" s="7"/>
      <c r="N1049" s="7"/>
      <c r="O1049" s="19"/>
      <c r="P1049" s="19"/>
    </row>
    <row r="1050" ht="16.6" customHeight="1">
      <c r="A1050" s="29">
        <v>44378</v>
      </c>
      <c r="B1050" s="30">
        <v>12.7</v>
      </c>
      <c r="C1050" s="19">
        <v>13.1</v>
      </c>
      <c r="D1050" s="19">
        <v>13.75</v>
      </c>
      <c r="E1050" s="31"/>
      <c r="F1050" s="30">
        <v>2.8</v>
      </c>
      <c r="G1050" s="19">
        <v>2.8</v>
      </c>
      <c r="H1050" s="19">
        <v>3.36666666666667</v>
      </c>
      <c r="I1050" s="32"/>
      <c r="J1050" s="33">
        <v>50.0380000000006</v>
      </c>
      <c r="K1050" s="33">
        <v>49.8</v>
      </c>
      <c r="L1050" s="33">
        <v>52.8272727272727</v>
      </c>
      <c r="M1050" s="7"/>
      <c r="N1050" s="7"/>
      <c r="O1050" s="19"/>
      <c r="P1050" s="19"/>
    </row>
    <row r="1051" ht="16.6" customHeight="1">
      <c r="A1051" s="29">
        <v>44409</v>
      </c>
      <c r="B1051" s="30">
        <v>15</v>
      </c>
      <c r="C1051" s="19">
        <v>15</v>
      </c>
      <c r="D1051" s="19">
        <v>15.2095238095238</v>
      </c>
      <c r="E1051" s="31"/>
      <c r="F1051" s="30">
        <v>3.6</v>
      </c>
      <c r="G1051" s="19">
        <v>3.6</v>
      </c>
      <c r="H1051" s="19">
        <v>3.55714285714286</v>
      </c>
      <c r="I1051" s="32"/>
      <c r="J1051" s="33">
        <v>50.8000000000006</v>
      </c>
      <c r="K1051" s="33">
        <v>56.0777777777778</v>
      </c>
      <c r="L1051" s="33">
        <v>50.5761904761905</v>
      </c>
      <c r="M1051" s="7"/>
      <c r="N1051" s="7"/>
      <c r="O1051" s="19"/>
      <c r="P1051" s="19"/>
    </row>
    <row r="1052" ht="16.6" customHeight="1">
      <c r="A1052" s="29">
        <v>44440</v>
      </c>
      <c r="B1052" s="30">
        <v>18.9</v>
      </c>
      <c r="C1052" s="19">
        <v>18.5</v>
      </c>
      <c r="D1052" s="19">
        <v>18.7619047619048</v>
      </c>
      <c r="E1052" s="31"/>
      <c r="F1052" s="30">
        <v>5.5</v>
      </c>
      <c r="G1052" s="19">
        <v>5.7</v>
      </c>
      <c r="H1052" s="19">
        <v>5.37619047619048</v>
      </c>
      <c r="I1052" s="32"/>
      <c r="J1052" s="33">
        <v>46.9900000000006</v>
      </c>
      <c r="K1052" s="33">
        <v>51.1444444444444</v>
      </c>
      <c r="L1052" s="33">
        <v>40.8761904761905</v>
      </c>
      <c r="M1052" s="7"/>
      <c r="N1052" s="7"/>
      <c r="O1052" s="19"/>
      <c r="P1052" s="19"/>
    </row>
    <row r="1053" ht="16.6" customHeight="1">
      <c r="A1053" s="29">
        <v>44470</v>
      </c>
      <c r="B1053" s="30">
        <v>22.4</v>
      </c>
      <c r="C1053" s="19">
        <v>22.4</v>
      </c>
      <c r="D1053" s="19">
        <v>23.0809523809524</v>
      </c>
      <c r="E1053" s="31"/>
      <c r="F1053" s="30">
        <v>8.199999999999999</v>
      </c>
      <c r="G1053" s="19">
        <v>8.1</v>
      </c>
      <c r="H1053" s="19">
        <v>7.61428571428571</v>
      </c>
      <c r="I1053" s="32"/>
      <c r="J1053" s="33">
        <v>46.7360000000006</v>
      </c>
      <c r="K1053" s="33">
        <v>53.3333333333333</v>
      </c>
      <c r="L1053" s="33">
        <v>45.3952380952381</v>
      </c>
      <c r="M1053" s="7"/>
      <c r="N1053" s="7"/>
      <c r="O1053" s="19"/>
      <c r="P1053" s="19"/>
    </row>
    <row r="1054" ht="16.6" customHeight="1">
      <c r="A1054" s="29">
        <v>44501</v>
      </c>
      <c r="B1054" s="30">
        <v>26.9</v>
      </c>
      <c r="C1054" s="19">
        <v>26.7</v>
      </c>
      <c r="D1054" s="19">
        <v>27.6571428571429</v>
      </c>
      <c r="E1054" s="31"/>
      <c r="F1054" s="30">
        <v>11.3</v>
      </c>
      <c r="G1054" s="19">
        <v>11</v>
      </c>
      <c r="H1054" s="19">
        <v>11.5571428571429</v>
      </c>
      <c r="I1054" s="32"/>
      <c r="J1054" s="33">
        <v>34.5440000000004</v>
      </c>
      <c r="K1054" s="33">
        <v>33.8611111111111</v>
      </c>
      <c r="L1054" s="33">
        <v>48.3238095238095</v>
      </c>
      <c r="M1054" s="7"/>
      <c r="N1054" s="7"/>
      <c r="O1054" s="19">
        <f>AVERAGE(B1056,F1056)</f>
        <v>15.6208333333333</v>
      </c>
      <c r="P1054" t="s" s="34">
        <v>16</v>
      </c>
    </row>
    <row r="1055" ht="16.6" customHeight="1">
      <c r="A1055" s="29">
        <v>44531</v>
      </c>
      <c r="B1055" s="30">
        <v>30.2</v>
      </c>
      <c r="C1055" s="19">
        <v>30.2</v>
      </c>
      <c r="D1055" s="19">
        <v>30.1380952380952</v>
      </c>
      <c r="E1055" s="31"/>
      <c r="F1055" s="30">
        <v>13.9</v>
      </c>
      <c r="G1055" s="19">
        <v>13.7</v>
      </c>
      <c r="H1055" s="19">
        <v>13.7380952380952</v>
      </c>
      <c r="I1055" s="32"/>
      <c r="J1055" s="33">
        <v>38.3540000000005</v>
      </c>
      <c r="K1055" s="33">
        <v>45.7277777777778</v>
      </c>
      <c r="L1055" s="33">
        <v>44.5571428571429</v>
      </c>
      <c r="M1055" s="7"/>
      <c r="N1055" s="7"/>
      <c r="O1055" s="19">
        <f>AVERAGE(D1056,H1056)</f>
        <v>16.123566017316</v>
      </c>
      <c r="P1055" t="s" s="34">
        <v>17</v>
      </c>
    </row>
    <row r="1056" ht="16.6" customHeight="1">
      <c r="A1056" t="s" s="35">
        <v>18</v>
      </c>
      <c r="B1056" s="36">
        <f>AVERAGE(B1044:B1055)</f>
        <v>22.4333333333333</v>
      </c>
      <c r="C1056" s="36">
        <f>AVERAGE(C1044:C1055)</f>
        <v>22.65</v>
      </c>
      <c r="D1056" s="36">
        <f>AVERAGE(D1044:D1055)</f>
        <v>23.1626262626263</v>
      </c>
      <c r="E1056" s="37"/>
      <c r="F1056" s="36">
        <f>AVERAGE(F1044:F1055)</f>
        <v>8.80833333333333</v>
      </c>
      <c r="G1056" s="36">
        <f>AVERAGE(G1044:G1055)</f>
        <v>8.90833333333333</v>
      </c>
      <c r="H1056" s="36">
        <f>AVERAGE(H1044:H1055)</f>
        <v>9.08450577200578</v>
      </c>
      <c r="I1056" s="38"/>
      <c r="J1056" s="36">
        <f>AVERAGE(J1044:J1055)</f>
        <v>42.9471666666672</v>
      </c>
      <c r="K1056" s="36">
        <f>AVERAGE(K1044:K1055)</f>
        <v>45.6277777777778</v>
      </c>
      <c r="L1056" s="36">
        <f>AVERAGE(L1044:L1055)</f>
        <v>45.0084415584416</v>
      </c>
      <c r="M1056" s="7"/>
      <c r="N1056" s="7"/>
      <c r="O1056" s="19">
        <f>O1055-O1054</f>
        <v>0.5027326839827</v>
      </c>
      <c r="P1056" t="s" s="39">
        <v>19</v>
      </c>
    </row>
    <row r="1057" ht="16.6" customHeight="1">
      <c r="A1057" s="55"/>
      <c r="B1057" s="49"/>
      <c r="C1057" s="49"/>
      <c r="D1057" t="s" s="40">
        <v>55</v>
      </c>
      <c r="E1057" s="37"/>
      <c r="F1057" s="49"/>
      <c r="G1057" s="49"/>
      <c r="H1057" s="49"/>
      <c r="I1057" s="32"/>
      <c r="J1057" s="19"/>
      <c r="K1057" s="19"/>
      <c r="L1057" s="19"/>
      <c r="M1057" s="43"/>
      <c r="N1057" s="19"/>
      <c r="O1057" s="19"/>
      <c r="P1057" s="19"/>
    </row>
    <row r="1058" ht="16.6" customHeight="1">
      <c r="A1058" s="55"/>
      <c r="B1058" s="49"/>
      <c r="C1058" s="49"/>
      <c r="D1058" s="49"/>
      <c r="E1058" s="37"/>
      <c r="F1058" s="49"/>
      <c r="G1058" s="49"/>
      <c r="H1058" s="49"/>
      <c r="I1058" s="32"/>
      <c r="J1058" s="19"/>
      <c r="K1058" s="19"/>
      <c r="L1058" s="19"/>
      <c r="M1058" s="43"/>
      <c r="N1058" s="28"/>
      <c r="O1058" s="28"/>
      <c r="P1058" s="28"/>
    </row>
    <row r="1059" ht="46.65" customHeight="1">
      <c r="A1059" t="s" s="20">
        <v>494</v>
      </c>
      <c r="B1059" t="s" s="21">
        <v>495</v>
      </c>
      <c r="C1059" t="s" s="22">
        <v>496</v>
      </c>
      <c r="D1059" t="s" s="22">
        <v>497</v>
      </c>
      <c r="E1059" s="23"/>
      <c r="F1059" t="s" s="21">
        <v>498</v>
      </c>
      <c r="G1059" t="s" s="24">
        <v>496</v>
      </c>
      <c r="H1059" t="s" s="24">
        <v>497</v>
      </c>
      <c r="I1059" s="25"/>
      <c r="J1059" t="s" s="21">
        <v>499</v>
      </c>
      <c r="K1059" t="s" s="26">
        <v>500</v>
      </c>
      <c r="L1059" t="s" s="26">
        <v>501</v>
      </c>
      <c r="M1059" t="s" s="45">
        <v>502</v>
      </c>
      <c r="N1059" s="7"/>
      <c r="O1059" s="19"/>
      <c r="P1059" s="19"/>
    </row>
    <row r="1060" ht="16.6" customHeight="1">
      <c r="A1060" s="29">
        <v>44197</v>
      </c>
      <c r="B1060" s="30">
        <v>31.8</v>
      </c>
      <c r="C1060" s="19">
        <v>33.4</v>
      </c>
      <c r="D1060" s="19">
        <v>33.4</v>
      </c>
      <c r="E1060" s="31"/>
      <c r="F1060" s="30">
        <v>15.8</v>
      </c>
      <c r="G1060" s="19">
        <v>16.7</v>
      </c>
      <c r="H1060" s="19">
        <v>16.5636363636364</v>
      </c>
      <c r="I1060" s="32"/>
      <c r="J1060" s="33">
        <v>24.6380000000003</v>
      </c>
      <c r="K1060" s="33">
        <v>21.2090909090909</v>
      </c>
      <c r="L1060" s="33">
        <v>23.9090909090909</v>
      </c>
      <c r="M1060" s="7"/>
      <c r="N1060" s="7"/>
      <c r="O1060" s="19"/>
      <c r="P1060" s="19"/>
    </row>
    <row r="1061" ht="16.6" customHeight="1">
      <c r="A1061" s="29">
        <v>44228</v>
      </c>
      <c r="B1061" s="30">
        <v>32.3</v>
      </c>
      <c r="C1061" s="19">
        <v>32.1</v>
      </c>
      <c r="D1061" s="19">
        <v>32.1</v>
      </c>
      <c r="E1061" s="31"/>
      <c r="F1061" s="30">
        <v>16.2</v>
      </c>
      <c r="G1061" s="19">
        <v>16.2</v>
      </c>
      <c r="H1061" s="19">
        <v>16.2363636363636</v>
      </c>
      <c r="I1061" s="32"/>
      <c r="J1061" s="33">
        <v>27.1780000000003</v>
      </c>
      <c r="K1061" s="33">
        <v>23.0515151515152</v>
      </c>
      <c r="L1061" s="33">
        <v>29.4363636363636</v>
      </c>
      <c r="M1061" s="7"/>
      <c r="N1061" s="7"/>
      <c r="O1061" s="19"/>
      <c r="P1061" s="19"/>
    </row>
    <row r="1062" ht="16.6" customHeight="1">
      <c r="A1062" s="29">
        <v>44256</v>
      </c>
      <c r="B1062" s="30">
        <v>28.2</v>
      </c>
      <c r="C1062" s="19">
        <v>28.6</v>
      </c>
      <c r="D1062" s="19">
        <v>28.6</v>
      </c>
      <c r="E1062" s="31"/>
      <c r="F1062" s="30">
        <v>13.2</v>
      </c>
      <c r="G1062" s="19">
        <v>13.5</v>
      </c>
      <c r="H1062" s="19">
        <v>13.4818181818182</v>
      </c>
      <c r="I1062" s="32"/>
      <c r="J1062" s="33">
        <v>33.5280000000004</v>
      </c>
      <c r="K1062" s="33">
        <v>29.7636363636364</v>
      </c>
      <c r="L1062" s="33">
        <v>28.1090909090909</v>
      </c>
      <c r="M1062" s="7"/>
      <c r="N1062" s="7"/>
      <c r="O1062" s="19"/>
      <c r="P1062" s="19"/>
    </row>
    <row r="1063" ht="16.6" customHeight="1">
      <c r="A1063" s="29">
        <v>44287</v>
      </c>
      <c r="B1063" s="30">
        <v>23.4</v>
      </c>
      <c r="C1063" s="19">
        <v>23.6</v>
      </c>
      <c r="D1063" s="19">
        <v>23.6</v>
      </c>
      <c r="E1063" s="31"/>
      <c r="F1063" s="51">
        <v>9.699999999999999</v>
      </c>
      <c r="G1063" s="19">
        <v>9.5</v>
      </c>
      <c r="H1063" s="19">
        <v>9.67272727272727</v>
      </c>
      <c r="I1063" s="32"/>
      <c r="J1063" s="33">
        <v>33.7820000000004</v>
      </c>
      <c r="K1063" s="33">
        <v>25.9363636363636</v>
      </c>
      <c r="L1063" s="33">
        <v>24.2363636363636</v>
      </c>
      <c r="M1063" s="7"/>
      <c r="N1063" s="7"/>
      <c r="O1063" s="19"/>
      <c r="P1063" s="19"/>
    </row>
    <row r="1064" ht="16.6" customHeight="1">
      <c r="A1064" s="29">
        <v>44317</v>
      </c>
      <c r="B1064" s="30">
        <v>18.6</v>
      </c>
      <c r="C1064" s="19">
        <v>18.5</v>
      </c>
      <c r="D1064" s="19">
        <v>18.5</v>
      </c>
      <c r="E1064" s="31"/>
      <c r="F1064" s="30">
        <v>6.6</v>
      </c>
      <c r="G1064" s="19">
        <v>6.1</v>
      </c>
      <c r="H1064" s="19">
        <v>6.06363636363636</v>
      </c>
      <c r="I1064" s="32"/>
      <c r="J1064" s="33">
        <v>41.9100000000005</v>
      </c>
      <c r="K1064" s="33">
        <v>42.4151515151515</v>
      </c>
      <c r="L1064" s="33">
        <v>26.9454545454545</v>
      </c>
      <c r="M1064" s="7"/>
      <c r="N1064" s="7"/>
      <c r="O1064" s="19"/>
      <c r="P1064" s="19"/>
    </row>
    <row r="1065" ht="16.6" customHeight="1">
      <c r="A1065" s="29">
        <v>44348</v>
      </c>
      <c r="B1065" s="30">
        <v>14.7</v>
      </c>
      <c r="C1065" s="19">
        <v>15</v>
      </c>
      <c r="D1065" s="19">
        <v>15</v>
      </c>
      <c r="E1065" s="31"/>
      <c r="F1065" s="30">
        <v>4.8</v>
      </c>
      <c r="G1065" s="19">
        <v>4.1</v>
      </c>
      <c r="H1065" s="19">
        <v>4.10909090909091</v>
      </c>
      <c r="I1065" s="32"/>
      <c r="J1065" s="33">
        <v>45.7200000000006</v>
      </c>
      <c r="K1065" s="33">
        <v>49.4151515151515</v>
      </c>
      <c r="L1065" s="33">
        <v>30.6</v>
      </c>
      <c r="M1065" s="7"/>
      <c r="N1065" s="7"/>
      <c r="O1065" s="19"/>
      <c r="P1065" s="19"/>
    </row>
    <row r="1066" ht="16.6" customHeight="1">
      <c r="A1066" s="29">
        <v>44378</v>
      </c>
      <c r="B1066" s="30">
        <v>14.3</v>
      </c>
      <c r="C1066" s="19">
        <v>14.4</v>
      </c>
      <c r="D1066" s="19">
        <v>14.4</v>
      </c>
      <c r="E1066" s="31"/>
      <c r="F1066" s="30">
        <v>3.8</v>
      </c>
      <c r="G1066" s="19">
        <v>3.4</v>
      </c>
      <c r="H1066" s="19">
        <v>3.53333333333333</v>
      </c>
      <c r="I1066" s="32"/>
      <c r="J1066" s="33">
        <v>32.5120000000004</v>
      </c>
      <c r="K1066" s="33">
        <v>34.5666666666667</v>
      </c>
      <c r="L1066" s="33">
        <v>28.7363636363636</v>
      </c>
      <c r="M1066" s="7"/>
      <c r="N1066" s="7"/>
      <c r="O1066" s="19"/>
      <c r="P1066" s="19"/>
    </row>
    <row r="1067" ht="16.6" customHeight="1">
      <c r="A1067" s="29">
        <v>44409</v>
      </c>
      <c r="B1067" s="30">
        <v>16.2</v>
      </c>
      <c r="C1067" s="19">
        <v>16.1</v>
      </c>
      <c r="D1067" s="19">
        <v>16.1</v>
      </c>
      <c r="E1067" s="31"/>
      <c r="F1067" s="30">
        <v>4.7</v>
      </c>
      <c r="G1067" s="19">
        <v>4</v>
      </c>
      <c r="H1067" s="19">
        <v>3.8952380952381</v>
      </c>
      <c r="I1067" s="32"/>
      <c r="J1067" s="33">
        <v>36.3220000000004</v>
      </c>
      <c r="K1067" s="33">
        <v>35.5454545454545</v>
      </c>
      <c r="L1067" s="33">
        <v>31.6</v>
      </c>
      <c r="M1067" s="7"/>
      <c r="N1067" s="7"/>
      <c r="O1067" s="19"/>
      <c r="P1067" s="19"/>
    </row>
    <row r="1068" ht="16.6" customHeight="1">
      <c r="A1068" s="29">
        <v>44440</v>
      </c>
      <c r="B1068" s="30">
        <v>19.9</v>
      </c>
      <c r="C1068" s="19">
        <v>19.9</v>
      </c>
      <c r="D1068" s="19">
        <v>19.9</v>
      </c>
      <c r="E1068" s="31"/>
      <c r="F1068" s="30">
        <v>6.6</v>
      </c>
      <c r="G1068" s="19">
        <v>5.9</v>
      </c>
      <c r="H1068" s="19">
        <v>5.82380952380952</v>
      </c>
      <c r="I1068" s="32"/>
      <c r="J1068" s="33">
        <v>39.6240000000005</v>
      </c>
      <c r="K1068" s="33">
        <v>35.8787878787879</v>
      </c>
      <c r="L1068" s="33">
        <v>30.0857142857143</v>
      </c>
      <c r="M1068" s="7"/>
      <c r="N1068" s="7"/>
      <c r="O1068" s="19"/>
      <c r="P1068" s="19"/>
    </row>
    <row r="1069" ht="16.6" customHeight="1">
      <c r="A1069" s="29">
        <v>44470</v>
      </c>
      <c r="B1069" s="30">
        <v>23.6</v>
      </c>
      <c r="C1069" s="19">
        <v>23.9</v>
      </c>
      <c r="D1069" s="19">
        <v>23.9</v>
      </c>
      <c r="E1069" s="31"/>
      <c r="F1069" s="30">
        <v>8.9</v>
      </c>
      <c r="G1069" s="19">
        <v>8.5</v>
      </c>
      <c r="H1069" s="19">
        <v>8.542857142857139</v>
      </c>
      <c r="I1069" s="32"/>
      <c r="J1069" s="33">
        <v>38.6080000000005</v>
      </c>
      <c r="K1069" s="33">
        <v>34.9030303030303</v>
      </c>
      <c r="L1069" s="33">
        <v>31.1714285714286</v>
      </c>
      <c r="M1069" s="7"/>
      <c r="N1069" s="7"/>
      <c r="O1069" s="19"/>
      <c r="P1069" s="19"/>
    </row>
    <row r="1070" ht="16.6" customHeight="1">
      <c r="A1070" s="29">
        <v>44501</v>
      </c>
      <c r="B1070" s="30">
        <v>27.8</v>
      </c>
      <c r="C1070" s="19">
        <v>28.2</v>
      </c>
      <c r="D1070" s="19">
        <v>28.2</v>
      </c>
      <c r="E1070" s="31"/>
      <c r="F1070" s="30">
        <v>12.3</v>
      </c>
      <c r="G1070" s="19">
        <v>12.1</v>
      </c>
      <c r="H1070" s="19">
        <v>12.2904761904762</v>
      </c>
      <c r="I1070" s="32"/>
      <c r="J1070" s="33">
        <v>27.9400000000003</v>
      </c>
      <c r="K1070" s="33">
        <v>24.9484848484848</v>
      </c>
      <c r="L1070" s="33">
        <v>39.8380952380952</v>
      </c>
      <c r="M1070" s="7"/>
      <c r="N1070" s="7"/>
      <c r="O1070" s="19">
        <f>AVERAGE(B1072,F1072)</f>
        <v>16.6125</v>
      </c>
      <c r="P1070" t="s" s="34">
        <v>16</v>
      </c>
    </row>
    <row r="1071" ht="16.6" customHeight="1">
      <c r="A1071" s="29">
        <v>44531</v>
      </c>
      <c r="B1071" s="30">
        <v>30.6</v>
      </c>
      <c r="C1071" s="19">
        <v>30.7</v>
      </c>
      <c r="D1071" s="19">
        <v>30.7</v>
      </c>
      <c r="E1071" s="31"/>
      <c r="F1071" s="30">
        <v>14.7</v>
      </c>
      <c r="G1071" s="19">
        <v>14.3</v>
      </c>
      <c r="H1071" s="19">
        <v>14.347619047619</v>
      </c>
      <c r="I1071" s="32"/>
      <c r="J1071" s="33">
        <v>26.1620000000003</v>
      </c>
      <c r="K1071" s="33">
        <v>30.9393939393939</v>
      </c>
      <c r="L1071" s="33">
        <v>30.1428571428571</v>
      </c>
      <c r="M1071" s="7"/>
      <c r="N1071" s="7"/>
      <c r="O1071" s="19">
        <f>AVERAGE(D1072,H1072)</f>
        <v>16.6233585858586</v>
      </c>
      <c r="P1071" t="s" s="34">
        <v>17</v>
      </c>
    </row>
    <row r="1072" ht="16.6" customHeight="1">
      <c r="A1072" t="s" s="35">
        <v>18</v>
      </c>
      <c r="B1072" s="36">
        <f>AVERAGE(B1060:B1071)</f>
        <v>23.45</v>
      </c>
      <c r="C1072" s="36">
        <f>AVERAGE(C1060:C1071)</f>
        <v>23.7</v>
      </c>
      <c r="D1072" s="36">
        <f>AVERAGE(D1060:D1071)</f>
        <v>23.7</v>
      </c>
      <c r="E1072" s="37"/>
      <c r="F1072" s="36">
        <f>AVERAGE(F1060:F1071)</f>
        <v>9.775</v>
      </c>
      <c r="G1072" s="36">
        <f>AVERAGE(G1060:G1071)</f>
        <v>9.525</v>
      </c>
      <c r="H1072" s="36">
        <f>AVERAGE(H1060:H1071)</f>
        <v>9.546717171717169</v>
      </c>
      <c r="I1072" s="38"/>
      <c r="J1072" s="36">
        <f>AVERAGE(J1060:J1071)</f>
        <v>33.9936666666671</v>
      </c>
      <c r="K1072" s="36">
        <f>AVERAGE(K1060:K1071)</f>
        <v>32.3810606060606</v>
      </c>
      <c r="L1072" s="36">
        <f>AVERAGE(L1060:L1071)</f>
        <v>29.5675685425685</v>
      </c>
      <c r="M1072" s="7"/>
      <c r="N1072" s="7"/>
      <c r="O1072" s="19">
        <f>O1071-O1070</f>
        <v>0.0108585858586</v>
      </c>
      <c r="P1072" t="s" s="39">
        <v>19</v>
      </c>
    </row>
    <row r="1073" ht="16.6" customHeight="1">
      <c r="A1073" t="s" s="40">
        <v>20</v>
      </c>
      <c r="B1073" s="49"/>
      <c r="C1073" s="49"/>
      <c r="D1073" t="s" s="40">
        <v>55</v>
      </c>
      <c r="E1073" s="37"/>
      <c r="F1073" s="49"/>
      <c r="G1073" s="49"/>
      <c r="H1073" t="s" s="40">
        <v>21</v>
      </c>
      <c r="I1073" s="32"/>
      <c r="J1073" s="19"/>
      <c r="K1073" s="19"/>
      <c r="L1073" s="19"/>
      <c r="M1073" s="43"/>
      <c r="N1073" s="19"/>
      <c r="O1073" s="19"/>
      <c r="P1073" s="19"/>
    </row>
    <row r="1074" ht="16.6" customHeight="1">
      <c r="A1074" s="55"/>
      <c r="B1074" s="49"/>
      <c r="C1074" s="49"/>
      <c r="D1074" s="49"/>
      <c r="E1074" s="37"/>
      <c r="F1074" s="49"/>
      <c r="G1074" s="49"/>
      <c r="H1074" s="49"/>
      <c r="I1074" s="32"/>
      <c r="J1074" s="19"/>
      <c r="K1074" s="19"/>
      <c r="L1074" s="19"/>
      <c r="M1074" s="43"/>
      <c r="N1074" s="28"/>
      <c r="O1074" s="28"/>
      <c r="P1074" s="28"/>
    </row>
    <row r="1075" ht="46.65" customHeight="1">
      <c r="A1075" t="s" s="20">
        <v>503</v>
      </c>
      <c r="B1075" t="s" s="21">
        <v>124</v>
      </c>
      <c r="C1075" t="s" s="22">
        <v>504</v>
      </c>
      <c r="D1075" t="s" s="22">
        <v>505</v>
      </c>
      <c r="E1075" s="23"/>
      <c r="F1075" t="s" s="21">
        <v>127</v>
      </c>
      <c r="G1075" t="s" s="24">
        <v>504</v>
      </c>
      <c r="H1075" t="s" s="24">
        <v>505</v>
      </c>
      <c r="I1075" s="32"/>
      <c r="J1075" t="s" s="21">
        <v>429</v>
      </c>
      <c r="K1075" t="s" s="26">
        <v>506</v>
      </c>
      <c r="L1075" t="s" s="26">
        <v>507</v>
      </c>
      <c r="M1075" t="s" s="45">
        <v>508</v>
      </c>
      <c r="N1075" s="7"/>
      <c r="O1075" s="19"/>
      <c r="P1075" s="19"/>
    </row>
    <row r="1076" ht="16.6" customHeight="1">
      <c r="A1076" s="29">
        <v>44197</v>
      </c>
      <c r="B1076" s="30">
        <v>31.7</v>
      </c>
      <c r="C1076" s="19">
        <v>33.2</v>
      </c>
      <c r="D1076" s="19">
        <v>34.7380952380952</v>
      </c>
      <c r="E1076" s="31"/>
      <c r="F1076" s="30">
        <v>16.6</v>
      </c>
      <c r="G1076" s="19">
        <v>17.3</v>
      </c>
      <c r="H1076" s="19">
        <v>18.7380952380952</v>
      </c>
      <c r="I1076" s="32"/>
      <c r="J1076" s="33">
        <v>24.6380000000003</v>
      </c>
      <c r="K1076" s="33">
        <v>19.4307692307692</v>
      </c>
      <c r="L1076" s="33">
        <v>25.2761904761905</v>
      </c>
      <c r="M1076" s="7"/>
      <c r="N1076" s="7"/>
      <c r="O1076" s="19"/>
      <c r="P1076" s="19"/>
    </row>
    <row r="1077" ht="16.6" customHeight="1">
      <c r="A1077" s="29">
        <v>44228</v>
      </c>
      <c r="B1077" s="30">
        <v>32.6</v>
      </c>
      <c r="C1077" s="19">
        <v>32.3</v>
      </c>
      <c r="D1077" s="19">
        <v>32.7761904761905</v>
      </c>
      <c r="E1077" s="31"/>
      <c r="F1077" s="30">
        <v>18</v>
      </c>
      <c r="G1077" s="19">
        <v>17.5</v>
      </c>
      <c r="H1077" s="19">
        <v>17.9333333333333</v>
      </c>
      <c r="I1077" s="32"/>
      <c r="J1077" s="33">
        <v>24.1300000000003</v>
      </c>
      <c r="K1077" s="33">
        <v>24.2076923076923</v>
      </c>
      <c r="L1077" s="33">
        <v>33.7047619047619</v>
      </c>
      <c r="M1077" s="7"/>
      <c r="N1077" s="7"/>
      <c r="O1077" s="19"/>
      <c r="P1077" s="19"/>
    </row>
    <row r="1078" ht="16.6" customHeight="1">
      <c r="A1078" s="29">
        <v>44256</v>
      </c>
      <c r="B1078" s="30">
        <v>28.6</v>
      </c>
      <c r="C1078" s="19">
        <v>28.8</v>
      </c>
      <c r="D1078" s="19">
        <v>29.3333333333333</v>
      </c>
      <c r="E1078" s="31"/>
      <c r="F1078" s="30">
        <v>14.3</v>
      </c>
      <c r="G1078" s="19">
        <v>14.3</v>
      </c>
      <c r="H1078" s="19">
        <v>14.6952380952381</v>
      </c>
      <c r="I1078" s="32"/>
      <c r="J1078" s="33">
        <v>17.5260000000002</v>
      </c>
      <c r="K1078" s="33">
        <v>26.4</v>
      </c>
      <c r="L1078" s="33">
        <v>33.7333333333333</v>
      </c>
      <c r="M1078" s="7"/>
      <c r="N1078" s="7"/>
      <c r="O1078" s="19"/>
      <c r="P1078" s="19"/>
    </row>
    <row r="1079" ht="16.6" customHeight="1">
      <c r="A1079" s="29">
        <v>44287</v>
      </c>
      <c r="B1079" s="30">
        <v>23.1</v>
      </c>
      <c r="C1079" s="19">
        <v>24.1</v>
      </c>
      <c r="D1079" s="19">
        <v>24.7047619047619</v>
      </c>
      <c r="E1079" s="31"/>
      <c r="F1079" s="51">
        <v>10.6</v>
      </c>
      <c r="G1079" s="19">
        <v>10.3</v>
      </c>
      <c r="H1079" s="19">
        <v>10.5904761904762</v>
      </c>
      <c r="I1079" s="32"/>
      <c r="J1079" s="33">
        <v>25.9080000000003</v>
      </c>
      <c r="K1079" s="33">
        <v>30.7</v>
      </c>
      <c r="L1079" s="33">
        <v>22.6666666666667</v>
      </c>
      <c r="M1079" s="7"/>
      <c r="N1079" s="7"/>
      <c r="O1079" s="19"/>
      <c r="P1079" s="19"/>
    </row>
    <row r="1080" ht="16.6" customHeight="1">
      <c r="A1080" s="29">
        <v>44317</v>
      </c>
      <c r="B1080" s="30">
        <v>18.4</v>
      </c>
      <c r="C1080" s="19">
        <v>19.3</v>
      </c>
      <c r="D1080" s="19">
        <v>19.4761904761905</v>
      </c>
      <c r="E1080" s="31"/>
      <c r="F1080" s="30">
        <v>6.9</v>
      </c>
      <c r="G1080" s="19">
        <v>7</v>
      </c>
      <c r="H1080" s="19">
        <v>6.38095238095238</v>
      </c>
      <c r="I1080" s="32"/>
      <c r="J1080" s="33">
        <v>36.3220000000004</v>
      </c>
      <c r="K1080" s="33">
        <v>40.1</v>
      </c>
      <c r="L1080" s="33">
        <v>24.9333333333333</v>
      </c>
      <c r="M1080" s="7"/>
      <c r="N1080" s="7"/>
      <c r="O1080" s="19"/>
      <c r="P1080" s="19"/>
    </row>
    <row r="1081" ht="16.6" customHeight="1">
      <c r="A1081" s="29">
        <v>44348</v>
      </c>
      <c r="B1081" s="30">
        <v>14.9</v>
      </c>
      <c r="C1081" s="19">
        <v>15.5</v>
      </c>
      <c r="D1081" s="19">
        <v>15.7909090909091</v>
      </c>
      <c r="E1081" s="31"/>
      <c r="F1081" s="30">
        <v>4.9</v>
      </c>
      <c r="G1081" s="19">
        <v>4.5</v>
      </c>
      <c r="H1081" s="19">
        <v>4.68181818181818</v>
      </c>
      <c r="I1081" s="32"/>
      <c r="J1081" s="33">
        <v>49.2760000000006</v>
      </c>
      <c r="K1081" s="33">
        <v>51.0461538461538</v>
      </c>
      <c r="L1081" s="33">
        <v>37.7909090909091</v>
      </c>
      <c r="M1081" s="7"/>
      <c r="N1081" s="7"/>
      <c r="O1081" s="19"/>
      <c r="P1081" s="19"/>
    </row>
    <row r="1082" ht="16.6" customHeight="1">
      <c r="A1082" s="29">
        <v>44378</v>
      </c>
      <c r="B1082" s="30">
        <v>14.4</v>
      </c>
      <c r="C1082" s="19">
        <v>14.6</v>
      </c>
      <c r="D1082" s="19">
        <v>15.2428571428571</v>
      </c>
      <c r="E1082" s="31"/>
      <c r="F1082" s="30">
        <v>3.9</v>
      </c>
      <c r="G1082" s="19">
        <v>3.5</v>
      </c>
      <c r="H1082" s="19">
        <v>3.45238095238095</v>
      </c>
      <c r="I1082" s="32"/>
      <c r="J1082" s="33">
        <v>32.5120000000004</v>
      </c>
      <c r="K1082" s="33">
        <v>26.8769230769231</v>
      </c>
      <c r="L1082" s="33">
        <v>29.4727272727273</v>
      </c>
      <c r="M1082" s="7"/>
      <c r="N1082" s="7"/>
      <c r="O1082" s="19"/>
      <c r="P1082" s="19"/>
    </row>
    <row r="1083" ht="16.6" customHeight="1">
      <c r="A1083" s="29">
        <v>44409</v>
      </c>
      <c r="B1083" s="30">
        <v>15.8</v>
      </c>
      <c r="C1083" s="19">
        <v>16.5</v>
      </c>
      <c r="D1083" s="19">
        <v>16.9380952380952</v>
      </c>
      <c r="E1083" s="31"/>
      <c r="F1083" s="30">
        <v>4.6</v>
      </c>
      <c r="G1083" s="19">
        <v>3.8</v>
      </c>
      <c r="H1083" s="19">
        <v>3.70952380952381</v>
      </c>
      <c r="I1083" s="32"/>
      <c r="J1083" s="33">
        <v>48.5140000000006</v>
      </c>
      <c r="K1083" s="33">
        <v>38.925</v>
      </c>
      <c r="L1083" s="33">
        <v>28.2142857142857</v>
      </c>
      <c r="M1083" s="7"/>
      <c r="N1083" s="7"/>
      <c r="O1083" s="19"/>
      <c r="P1083" s="19"/>
    </row>
    <row r="1084" ht="16.6" customHeight="1">
      <c r="A1084" s="29">
        <v>44440</v>
      </c>
      <c r="B1084" s="30">
        <v>19.9</v>
      </c>
      <c r="C1084" s="19">
        <v>20.1</v>
      </c>
      <c r="D1084" s="19">
        <v>21.1952380952381</v>
      </c>
      <c r="E1084" s="31"/>
      <c r="F1084" s="30">
        <v>7.2</v>
      </c>
      <c r="G1084" s="19">
        <v>5.9</v>
      </c>
      <c r="H1084" s="19">
        <v>6.16666666666667</v>
      </c>
      <c r="I1084" s="32"/>
      <c r="J1084" s="33">
        <v>33.5280000000004</v>
      </c>
      <c r="K1084" s="33">
        <v>31.9166666666667</v>
      </c>
      <c r="L1084" s="33">
        <v>26.6857142857143</v>
      </c>
      <c r="M1084" s="7"/>
      <c r="N1084" s="7"/>
      <c r="O1084" s="19"/>
      <c r="P1084" s="19"/>
    </row>
    <row r="1085" ht="16.6" customHeight="1">
      <c r="A1085" s="29">
        <v>44470</v>
      </c>
      <c r="B1085" s="30">
        <v>23.6</v>
      </c>
      <c r="C1085" s="19">
        <v>24.3</v>
      </c>
      <c r="D1085" s="19">
        <v>25.4142857142857</v>
      </c>
      <c r="E1085" s="31"/>
      <c r="F1085" s="30">
        <v>10.1</v>
      </c>
      <c r="G1085" s="19">
        <v>9.199999999999999</v>
      </c>
      <c r="H1085" s="19">
        <v>9.69047619047619</v>
      </c>
      <c r="I1085" s="32"/>
      <c r="J1085" s="33">
        <v>40.8940000000005</v>
      </c>
      <c r="K1085" s="33">
        <v>35.9076923076923</v>
      </c>
      <c r="L1085" s="33">
        <v>32.9904761904762</v>
      </c>
      <c r="M1085" s="7"/>
      <c r="N1085" s="7"/>
      <c r="O1085" s="19"/>
      <c r="P1085" s="19"/>
    </row>
    <row r="1086" ht="16.6" customHeight="1">
      <c r="A1086" s="29">
        <v>44501</v>
      </c>
      <c r="B1086" s="30">
        <v>27.6</v>
      </c>
      <c r="C1086" s="19">
        <v>28.3</v>
      </c>
      <c r="D1086" s="19">
        <v>29.4047619047619</v>
      </c>
      <c r="E1086" s="31"/>
      <c r="F1086" s="30">
        <v>12.9</v>
      </c>
      <c r="G1086" s="19">
        <v>12.8</v>
      </c>
      <c r="H1086" s="19">
        <v>13.952380952381</v>
      </c>
      <c r="I1086" s="32"/>
      <c r="J1086" s="33">
        <v>29.2100000000004</v>
      </c>
      <c r="K1086" s="33">
        <v>22.9076923076923</v>
      </c>
      <c r="L1086" s="33">
        <v>39.7714285714286</v>
      </c>
      <c r="M1086" s="7"/>
      <c r="N1086" s="7"/>
      <c r="O1086" s="19">
        <f>AVERAGE(B1088,F1088)</f>
        <v>16.9541666666667</v>
      </c>
      <c r="P1086" t="s" s="34">
        <v>16</v>
      </c>
    </row>
    <row r="1087" ht="16.6" customHeight="1">
      <c r="A1087" s="29">
        <v>44531</v>
      </c>
      <c r="B1087" s="30">
        <v>30.4</v>
      </c>
      <c r="C1087" s="19">
        <v>31.1</v>
      </c>
      <c r="D1087" s="19">
        <v>31.8333333333333</v>
      </c>
      <c r="E1087" s="31"/>
      <c r="F1087" s="30">
        <v>15.9</v>
      </c>
      <c r="G1087" s="19">
        <v>15.4</v>
      </c>
      <c r="H1087" s="19">
        <v>16.1190476190476</v>
      </c>
      <c r="I1087" s="32"/>
      <c r="J1087" s="33">
        <v>39.3700000000005</v>
      </c>
      <c r="K1087" s="33">
        <v>38.6846153846154</v>
      </c>
      <c r="L1087" s="33">
        <v>32.352380952381</v>
      </c>
      <c r="M1087" s="7"/>
      <c r="N1087" s="7"/>
      <c r="O1087" s="19">
        <f>AVERAGE(D1088,H1088)</f>
        <v>17.6232683982684</v>
      </c>
      <c r="P1087" t="s" s="34">
        <v>17</v>
      </c>
    </row>
    <row r="1088" ht="16.6" customHeight="1">
      <c r="A1088" t="s" s="35">
        <v>18</v>
      </c>
      <c r="B1088" s="36">
        <f>AVERAGE(B1076:B1087)</f>
        <v>23.4166666666667</v>
      </c>
      <c r="C1088" s="36">
        <f>AVERAGE(C1076:C1087)</f>
        <v>24.0083333333333</v>
      </c>
      <c r="D1088" s="36">
        <f>AVERAGE(D1076:D1087)</f>
        <v>24.7373376623377</v>
      </c>
      <c r="E1088" s="37"/>
      <c r="F1088" s="36">
        <f>AVERAGE(F1076:F1087)</f>
        <v>10.4916666666667</v>
      </c>
      <c r="G1088" s="36">
        <f>AVERAGE(G1076:G1087)</f>
        <v>10.125</v>
      </c>
      <c r="H1088" s="36">
        <f>AVERAGE(H1076:H1087)</f>
        <v>10.5091991341991</v>
      </c>
      <c r="I1088" s="38"/>
      <c r="J1088" s="36">
        <f>AVERAGE(J1076:J1087)</f>
        <v>33.4856666666671</v>
      </c>
      <c r="K1088" s="36">
        <f>AVERAGE(K1076:K1087)</f>
        <v>32.2586004273504</v>
      </c>
      <c r="L1088" s="36">
        <f>AVERAGE(L1076:L1087)</f>
        <v>30.632683982684</v>
      </c>
      <c r="M1088" s="7"/>
      <c r="N1088" s="7"/>
      <c r="O1088" s="19">
        <f>O1087-O1086</f>
        <v>0.6691017316016999</v>
      </c>
      <c r="P1088" t="s" s="39">
        <v>19</v>
      </c>
    </row>
    <row r="1089" ht="16.6" customHeight="1">
      <c r="A1089" s="55"/>
      <c r="B1089" s="49"/>
      <c r="C1089" s="49"/>
      <c r="D1089" t="s" s="40">
        <v>55</v>
      </c>
      <c r="E1089" s="37"/>
      <c r="F1089" s="49"/>
      <c r="G1089" s="49"/>
      <c r="H1089" t="s" s="40">
        <v>21</v>
      </c>
      <c r="I1089" s="32"/>
      <c r="J1089" s="19"/>
      <c r="K1089" s="19"/>
      <c r="L1089" s="19"/>
      <c r="M1089" s="43"/>
      <c r="N1089" s="19"/>
      <c r="O1089" s="19"/>
      <c r="P1089" s="19"/>
    </row>
    <row r="1090" ht="16.6" customHeight="1">
      <c r="A1090" s="55"/>
      <c r="B1090" s="49"/>
      <c r="C1090" s="49"/>
      <c r="D1090" s="49"/>
      <c r="E1090" s="37"/>
      <c r="F1090" s="49"/>
      <c r="G1090" s="49"/>
      <c r="H1090" s="49"/>
      <c r="I1090" s="32"/>
      <c r="J1090" s="19"/>
      <c r="K1090" s="19"/>
      <c r="L1090" s="19"/>
      <c r="M1090" s="43"/>
      <c r="N1090" s="19"/>
      <c r="O1090" s="19"/>
      <c r="P1090" s="19"/>
    </row>
    <row r="1091" ht="46.65" customHeight="1">
      <c r="A1091" t="s" s="20">
        <v>509</v>
      </c>
      <c r="B1091" t="s" s="21">
        <v>99</v>
      </c>
      <c r="C1091" t="s" s="22">
        <v>510</v>
      </c>
      <c r="D1091" t="s" s="22">
        <v>511</v>
      </c>
      <c r="E1091" s="23"/>
      <c r="F1091" t="s" s="21">
        <v>102</v>
      </c>
      <c r="G1091" t="s" s="24">
        <v>510</v>
      </c>
      <c r="H1091" t="s" s="24">
        <v>511</v>
      </c>
      <c r="I1091" s="25"/>
      <c r="J1091" t="s" s="21">
        <v>270</v>
      </c>
      <c r="K1091" t="s" s="26">
        <v>512</v>
      </c>
      <c r="L1091" t="s" s="26">
        <v>513</v>
      </c>
      <c r="M1091" t="s" s="45">
        <v>514</v>
      </c>
      <c r="N1091" s="7"/>
      <c r="O1091" s="19"/>
      <c r="P1091" s="19"/>
    </row>
    <row r="1092" ht="16.6" customHeight="1">
      <c r="A1092" s="29">
        <v>44197</v>
      </c>
      <c r="B1092" s="30">
        <v>32.3</v>
      </c>
      <c r="C1092" s="19">
        <v>31.9</v>
      </c>
      <c r="D1092" s="19">
        <v>33.3772727272727</v>
      </c>
      <c r="E1092" s="31"/>
      <c r="F1092" s="30">
        <v>16.4</v>
      </c>
      <c r="G1092" s="19">
        <v>16.4</v>
      </c>
      <c r="H1092" s="19">
        <v>17.4318181818182</v>
      </c>
      <c r="I1092" s="32"/>
      <c r="J1092" s="33">
        <v>35.8140000000004</v>
      </c>
      <c r="K1092" s="33">
        <v>33.95</v>
      </c>
      <c r="L1092" s="33">
        <v>35.9333333333333</v>
      </c>
      <c r="M1092" s="7"/>
      <c r="N1092" s="7"/>
      <c r="O1092" s="19"/>
      <c r="P1092" s="19"/>
    </row>
    <row r="1093" ht="16.6" customHeight="1">
      <c r="A1093" s="29">
        <v>44228</v>
      </c>
      <c r="B1093" s="30">
        <v>32.7</v>
      </c>
      <c r="C1093" s="19">
        <v>30.9</v>
      </c>
      <c r="D1093" s="19">
        <v>31.5181818181818</v>
      </c>
      <c r="E1093" s="31"/>
      <c r="F1093" s="30">
        <v>16.9</v>
      </c>
      <c r="G1093" s="19">
        <v>16.4</v>
      </c>
      <c r="H1093" s="19">
        <v>17.0090909090909</v>
      </c>
      <c r="I1093" s="32"/>
      <c r="J1093" s="33">
        <v>36.3220000000004</v>
      </c>
      <c r="K1093" s="33">
        <v>38.5863636363636</v>
      </c>
      <c r="L1093" s="33">
        <v>48.97</v>
      </c>
      <c r="M1093" s="7"/>
      <c r="N1093" s="7"/>
      <c r="O1093" s="19"/>
      <c r="P1093" s="19"/>
    </row>
    <row r="1094" ht="16.6" customHeight="1">
      <c r="A1094" s="29">
        <v>44256</v>
      </c>
      <c r="B1094" s="30">
        <v>28.7</v>
      </c>
      <c r="C1094" s="19">
        <v>27.7</v>
      </c>
      <c r="D1094" s="19">
        <v>28.2227272727273</v>
      </c>
      <c r="E1094" s="31"/>
      <c r="F1094" s="30">
        <v>13.6</v>
      </c>
      <c r="G1094" s="19">
        <v>13.5</v>
      </c>
      <c r="H1094" s="19">
        <v>13.7227272727273</v>
      </c>
      <c r="I1094" s="32"/>
      <c r="J1094" s="33">
        <v>42.1640000000005</v>
      </c>
      <c r="K1094" s="33">
        <v>40.8863636363636</v>
      </c>
      <c r="L1094" s="33">
        <v>48.6095238095238</v>
      </c>
      <c r="M1094" s="7"/>
      <c r="N1094" s="7"/>
      <c r="O1094" s="19"/>
      <c r="P1094" s="19"/>
    </row>
    <row r="1095" ht="16.6" customHeight="1">
      <c r="A1095" s="29">
        <v>44287</v>
      </c>
      <c r="B1095" s="30">
        <v>23.6</v>
      </c>
      <c r="C1095" s="19">
        <v>22.6</v>
      </c>
      <c r="D1095" s="19">
        <v>23.5636363636364</v>
      </c>
      <c r="E1095" s="31"/>
      <c r="F1095" s="51">
        <v>8.9</v>
      </c>
      <c r="G1095" s="19">
        <v>9.199999999999999</v>
      </c>
      <c r="H1095" s="19">
        <v>9.481818181818181</v>
      </c>
      <c r="I1095" s="32"/>
      <c r="J1095" s="33">
        <v>39.8780000000005</v>
      </c>
      <c r="K1095" s="33">
        <v>33.3863636363636</v>
      </c>
      <c r="L1095" s="33">
        <v>29.6952380952381</v>
      </c>
      <c r="M1095" s="7"/>
      <c r="N1095" s="7"/>
      <c r="O1095" s="19"/>
      <c r="P1095" s="19"/>
    </row>
    <row r="1096" ht="16.6" customHeight="1">
      <c r="A1096" s="29">
        <v>44317</v>
      </c>
      <c r="B1096" s="30">
        <v>18.2</v>
      </c>
      <c r="C1096" s="19">
        <v>17.4</v>
      </c>
      <c r="D1096" s="19">
        <v>18.0909090909091</v>
      </c>
      <c r="E1096" s="31"/>
      <c r="F1096" s="30">
        <v>5.7</v>
      </c>
      <c r="G1096" s="19">
        <v>5.9</v>
      </c>
      <c r="H1096" s="19">
        <v>5.45</v>
      </c>
      <c r="I1096" s="32"/>
      <c r="J1096" s="33">
        <v>47.4980000000006</v>
      </c>
      <c r="K1096" s="33">
        <v>52.2681818181818</v>
      </c>
      <c r="L1096" s="33">
        <v>36.52</v>
      </c>
      <c r="M1096" s="7"/>
      <c r="N1096" s="7"/>
      <c r="O1096" s="19"/>
      <c r="P1096" s="19"/>
    </row>
    <row r="1097" ht="16.6" customHeight="1">
      <c r="A1097" s="29">
        <v>44348</v>
      </c>
      <c r="B1097" s="30">
        <v>14.4</v>
      </c>
      <c r="C1097" s="19">
        <v>13.9</v>
      </c>
      <c r="D1097" s="19">
        <v>14.4181818181818</v>
      </c>
      <c r="E1097" s="31"/>
      <c r="F1097" s="30">
        <v>3.9</v>
      </c>
      <c r="G1097" s="19">
        <v>3.7</v>
      </c>
      <c r="H1097" s="19">
        <v>3.89545454545455</v>
      </c>
      <c r="I1097" s="32"/>
      <c r="J1097" s="33">
        <v>66.5480000000008</v>
      </c>
      <c r="K1097" s="33">
        <v>68.1136363636364</v>
      </c>
      <c r="L1097" s="33">
        <v>55.247619047619</v>
      </c>
      <c r="M1097" s="7"/>
      <c r="N1097" s="7"/>
      <c r="O1097" s="19"/>
      <c r="P1097" s="19"/>
    </row>
    <row r="1098" ht="16.6" customHeight="1">
      <c r="A1098" s="29">
        <v>44378</v>
      </c>
      <c r="B1098" s="30">
        <v>13.8</v>
      </c>
      <c r="C1098" s="19">
        <v>12.8</v>
      </c>
      <c r="D1098" s="19">
        <v>13.5190476190476</v>
      </c>
      <c r="E1098" s="31"/>
      <c r="F1098" s="30">
        <v>3.3</v>
      </c>
      <c r="G1098" s="19">
        <v>2.8</v>
      </c>
      <c r="H1098" s="19">
        <v>3.18095238095238</v>
      </c>
      <c r="I1098" s="32"/>
      <c r="J1098" s="33">
        <v>46.9900000000006</v>
      </c>
      <c r="K1098" s="33">
        <v>49.3409090909091</v>
      </c>
      <c r="L1098" s="33">
        <v>46.6090909090909</v>
      </c>
      <c r="M1098" s="7"/>
      <c r="N1098" s="7"/>
      <c r="O1098" s="19"/>
      <c r="P1098" s="19"/>
    </row>
    <row r="1099" ht="16.6" customHeight="1">
      <c r="A1099" s="29">
        <v>44409</v>
      </c>
      <c r="B1099" s="30">
        <v>15.7</v>
      </c>
      <c r="C1099" s="19">
        <v>14.5</v>
      </c>
      <c r="D1099" s="19">
        <v>14.9380952380952</v>
      </c>
      <c r="E1099" s="31"/>
      <c r="F1099" s="30">
        <v>3.9</v>
      </c>
      <c r="G1099" s="19">
        <v>3.5</v>
      </c>
      <c r="H1099" s="19">
        <v>3.1952380952381</v>
      </c>
      <c r="I1099" s="32"/>
      <c r="J1099" s="33">
        <v>50.5460000000006</v>
      </c>
      <c r="K1099" s="33">
        <v>51.2954545454545</v>
      </c>
      <c r="L1099" s="33">
        <v>49.545</v>
      </c>
      <c r="M1099" s="7"/>
      <c r="N1099" s="7"/>
      <c r="O1099" s="19"/>
      <c r="P1099" s="19"/>
    </row>
    <row r="1100" ht="16.6" customHeight="1">
      <c r="A1100" s="29">
        <v>44440</v>
      </c>
      <c r="B1100" s="30">
        <v>19.3</v>
      </c>
      <c r="C1100" s="19">
        <v>17.7</v>
      </c>
      <c r="D1100" s="19">
        <v>18.8190476190476</v>
      </c>
      <c r="E1100" s="31"/>
      <c r="F1100" s="30">
        <v>6</v>
      </c>
      <c r="G1100" s="19">
        <v>5.1</v>
      </c>
      <c r="H1100" s="19">
        <v>5.02857142857143</v>
      </c>
      <c r="I1100" s="32"/>
      <c r="J1100" s="33">
        <v>47.2440000000006</v>
      </c>
      <c r="K1100" s="33">
        <v>47.4636363636364</v>
      </c>
      <c r="L1100" s="33">
        <v>41.3238095238095</v>
      </c>
      <c r="M1100" s="7"/>
      <c r="N1100" s="7"/>
      <c r="O1100" s="19"/>
      <c r="P1100" s="19"/>
    </row>
    <row r="1101" ht="16.6" customHeight="1">
      <c r="A1101" s="29">
        <v>44470</v>
      </c>
      <c r="B1101" s="30">
        <v>23.3</v>
      </c>
      <c r="C1101" s="19">
        <v>21.7</v>
      </c>
      <c r="D1101" s="19">
        <v>23.3714285714286</v>
      </c>
      <c r="E1101" s="31"/>
      <c r="F1101" s="30">
        <v>8.6</v>
      </c>
      <c r="G1101" s="19">
        <v>7.8</v>
      </c>
      <c r="H1101" s="19">
        <v>8.009523809523809</v>
      </c>
      <c r="I1101" s="32"/>
      <c r="J1101" s="33">
        <v>52.5780000000006</v>
      </c>
      <c r="K1101" s="33">
        <v>48.6681818181818</v>
      </c>
      <c r="L1101" s="33">
        <v>41.91</v>
      </c>
      <c r="M1101" s="7"/>
      <c r="N1101" s="7"/>
      <c r="O1101" s="19"/>
      <c r="P1101" s="19"/>
    </row>
    <row r="1102" ht="16.6" customHeight="1">
      <c r="A1102" s="29">
        <v>44501</v>
      </c>
      <c r="B1102" s="30">
        <v>27.7</v>
      </c>
      <c r="C1102" s="19">
        <v>26</v>
      </c>
      <c r="D1102" s="19">
        <v>27.8047619047619</v>
      </c>
      <c r="E1102" s="31"/>
      <c r="F1102" s="30">
        <v>11.8</v>
      </c>
      <c r="G1102" s="19">
        <v>11</v>
      </c>
      <c r="H1102" s="19">
        <v>12.3380952380952</v>
      </c>
      <c r="I1102" s="32"/>
      <c r="J1102" s="33">
        <v>38.8620000000005</v>
      </c>
      <c r="K1102" s="33">
        <v>35.85</v>
      </c>
      <c r="L1102" s="33">
        <v>53.6857142857143</v>
      </c>
      <c r="M1102" s="7"/>
      <c r="N1102" s="7"/>
      <c r="O1102" s="19">
        <f>AVERAGE(B1104,F1104)</f>
        <v>16.425</v>
      </c>
      <c r="P1102" t="s" s="34">
        <v>16</v>
      </c>
    </row>
    <row r="1103" ht="16.6" customHeight="1">
      <c r="A1103" s="29">
        <v>44531</v>
      </c>
      <c r="B1103" s="30">
        <v>30.8</v>
      </c>
      <c r="C1103" s="19">
        <v>29.6</v>
      </c>
      <c r="D1103" s="19">
        <v>30.5380952380952</v>
      </c>
      <c r="E1103" s="31"/>
      <c r="F1103" s="30">
        <v>14.7</v>
      </c>
      <c r="G1103" s="19">
        <v>14</v>
      </c>
      <c r="H1103" s="19">
        <v>14.652380952381</v>
      </c>
      <c r="I1103" s="32"/>
      <c r="J1103" s="33">
        <v>37.3380000000005</v>
      </c>
      <c r="K1103" s="33">
        <v>42.8863636363636</v>
      </c>
      <c r="L1103" s="33">
        <v>45.57</v>
      </c>
      <c r="M1103" s="7"/>
      <c r="N1103" s="7"/>
      <c r="O1103" s="19">
        <f>AVERAGE(D1104,H1104)</f>
        <v>16.3157106782107</v>
      </c>
      <c r="P1103" t="s" s="34">
        <v>17</v>
      </c>
    </row>
    <row r="1104" ht="16.6" customHeight="1">
      <c r="A1104" t="s" s="35">
        <v>18</v>
      </c>
      <c r="B1104" s="36">
        <f>AVERAGE(B1092:B1103)</f>
        <v>23.375</v>
      </c>
      <c r="C1104" s="36">
        <f>AVERAGE(C1092:C1103)</f>
        <v>22.225</v>
      </c>
      <c r="D1104" s="36">
        <f>AVERAGE(D1092:D1103)</f>
        <v>23.1817821067821</v>
      </c>
      <c r="E1104" s="37"/>
      <c r="F1104" s="36">
        <f>AVERAGE(F1092:F1103)</f>
        <v>9.475</v>
      </c>
      <c r="G1104" s="36">
        <f>AVERAGE(G1092:G1103)</f>
        <v>9.108333333333331</v>
      </c>
      <c r="H1104" s="36">
        <f>AVERAGE(H1092:H1103)</f>
        <v>9.449639249639249</v>
      </c>
      <c r="I1104" s="38"/>
      <c r="J1104" s="36">
        <f>AVERAGE(J1092:J1103)</f>
        <v>45.1485000000006</v>
      </c>
      <c r="K1104" s="36">
        <f>AVERAGE(K1092:K1103)</f>
        <v>45.2246212121212</v>
      </c>
      <c r="L1104" s="36">
        <f>AVERAGE(L1092:L1103)</f>
        <v>44.4682774170274</v>
      </c>
      <c r="M1104" s="7"/>
      <c r="N1104" s="7"/>
      <c r="O1104" s="19">
        <f>O1103-O1102</f>
        <v>-0.1092893217893</v>
      </c>
      <c r="P1104" t="s" s="39">
        <v>19</v>
      </c>
    </row>
    <row r="1105" ht="16.6" customHeight="1">
      <c r="A1105" t="s" s="40">
        <v>20</v>
      </c>
      <c r="B1105" s="49"/>
      <c r="C1105" s="49"/>
      <c r="D1105" s="49"/>
      <c r="E1105" s="37"/>
      <c r="F1105" s="49"/>
      <c r="G1105" s="49"/>
      <c r="H1105" t="s" s="40">
        <v>21</v>
      </c>
      <c r="I1105" s="32"/>
      <c r="J1105" s="19"/>
      <c r="K1105" s="19"/>
      <c r="L1105" s="19"/>
      <c r="M1105" s="43"/>
      <c r="N1105" s="19"/>
      <c r="O1105" s="19"/>
      <c r="P1105" s="19"/>
    </row>
    <row r="1106" ht="16.6" customHeight="1">
      <c r="A1106" s="55"/>
      <c r="B1106" s="49"/>
      <c r="C1106" s="49"/>
      <c r="D1106" s="49"/>
      <c r="E1106" s="37"/>
      <c r="F1106" s="49"/>
      <c r="G1106" s="49"/>
      <c r="H1106" s="49"/>
      <c r="I1106" s="32"/>
      <c r="J1106" s="19"/>
      <c r="K1106" s="19"/>
      <c r="L1106" s="19"/>
      <c r="M1106" s="43"/>
      <c r="N1106" s="19"/>
      <c r="O1106" s="19"/>
      <c r="P1106" s="19"/>
    </row>
    <row r="1107" ht="46.65" customHeight="1">
      <c r="A1107" t="s" s="20">
        <v>515</v>
      </c>
      <c r="B1107" t="s" s="21">
        <v>516</v>
      </c>
      <c r="C1107" t="s" s="22">
        <v>517</v>
      </c>
      <c r="D1107" t="s" s="22">
        <v>518</v>
      </c>
      <c r="E1107" s="23"/>
      <c r="F1107" t="s" s="21">
        <v>519</v>
      </c>
      <c r="G1107" t="s" s="24">
        <v>517</v>
      </c>
      <c r="H1107" t="s" s="24">
        <v>518</v>
      </c>
      <c r="I1107" s="32"/>
      <c r="J1107" t="s" s="21">
        <v>520</v>
      </c>
      <c r="K1107" t="s" s="26">
        <v>521</v>
      </c>
      <c r="L1107" t="s" s="26">
        <v>522</v>
      </c>
      <c r="M1107" s="43"/>
      <c r="N1107" s="19"/>
      <c r="O1107" s="19"/>
      <c r="P1107" s="19"/>
    </row>
    <row r="1108" ht="16.6" customHeight="1">
      <c r="A1108" s="29">
        <v>44197</v>
      </c>
      <c r="B1108" s="30">
        <v>30.7</v>
      </c>
      <c r="C1108" s="19">
        <v>34.2</v>
      </c>
      <c r="D1108" s="19">
        <v>34.2272727272727</v>
      </c>
      <c r="E1108" s="31"/>
      <c r="F1108" s="30">
        <v>15.6</v>
      </c>
      <c r="G1108" s="19">
        <v>19</v>
      </c>
      <c r="H1108" s="19">
        <v>19.0136363636364</v>
      </c>
      <c r="I1108" s="32"/>
      <c r="J1108" s="19">
        <v>25.4000000000003</v>
      </c>
      <c r="K1108" s="19">
        <v>21.0166666666667</v>
      </c>
      <c r="L1108" s="19">
        <v>25.0409090909091</v>
      </c>
      <c r="M1108" s="43"/>
      <c r="N1108" s="19"/>
      <c r="O1108" s="19"/>
      <c r="P1108" s="19"/>
    </row>
    <row r="1109" ht="16.6" customHeight="1">
      <c r="A1109" s="29">
        <v>44228</v>
      </c>
      <c r="B1109" s="30">
        <v>32.1</v>
      </c>
      <c r="C1109" s="19">
        <v>32.4</v>
      </c>
      <c r="D1109" s="19">
        <v>32.4181818181818</v>
      </c>
      <c r="E1109" s="31"/>
      <c r="F1109" s="30">
        <v>15.6</v>
      </c>
      <c r="G1109" s="19">
        <v>18.3</v>
      </c>
      <c r="H1109" s="19">
        <v>18.3181818181818</v>
      </c>
      <c r="I1109" s="32"/>
      <c r="J1109" s="19">
        <v>28.7020000000004</v>
      </c>
      <c r="K1109" s="19">
        <v>21.55</v>
      </c>
      <c r="L1109" s="19">
        <v>41.2363636363636</v>
      </c>
      <c r="M1109" s="43"/>
      <c r="N1109" s="19"/>
      <c r="O1109" s="19"/>
      <c r="P1109" s="19"/>
    </row>
    <row r="1110" ht="16.6" customHeight="1">
      <c r="A1110" s="29">
        <v>44256</v>
      </c>
      <c r="B1110" s="30">
        <v>28.6</v>
      </c>
      <c r="C1110" s="19">
        <v>28.9</v>
      </c>
      <c r="D1110" s="19">
        <v>28.8954545454545</v>
      </c>
      <c r="E1110" s="31"/>
      <c r="F1110" s="30">
        <v>13.4</v>
      </c>
      <c r="G1110" s="19">
        <v>15.4</v>
      </c>
      <c r="H1110" s="19">
        <v>15.3818181818182</v>
      </c>
      <c r="I1110" s="32"/>
      <c r="J1110" s="19">
        <v>21.0820000000003</v>
      </c>
      <c r="K1110" s="19">
        <v>24.9833333333333</v>
      </c>
      <c r="L1110" s="19">
        <v>44.5454545454545</v>
      </c>
      <c r="M1110" s="43"/>
      <c r="N1110" s="19"/>
      <c r="O1110" s="19"/>
      <c r="P1110" s="19"/>
    </row>
    <row r="1111" ht="16.6" customHeight="1">
      <c r="A1111" s="29">
        <v>44287</v>
      </c>
      <c r="B1111" s="30">
        <v>23.4</v>
      </c>
      <c r="C1111" s="19">
        <v>24.3</v>
      </c>
      <c r="D1111" s="19">
        <v>24.3409090909091</v>
      </c>
      <c r="E1111" s="31"/>
      <c r="F1111" s="51">
        <v>9.9</v>
      </c>
      <c r="G1111" s="19">
        <v>11.7</v>
      </c>
      <c r="H1111" s="19">
        <v>11.7272727272727</v>
      </c>
      <c r="I1111" s="32"/>
      <c r="J1111" s="19">
        <v>30.4800000000004</v>
      </c>
      <c r="K1111" s="19">
        <v>33.95</v>
      </c>
      <c r="L1111" s="19">
        <v>24.5045454545455</v>
      </c>
      <c r="M1111" s="43"/>
      <c r="N1111" s="19"/>
      <c r="O1111" s="19"/>
      <c r="P1111" s="19"/>
    </row>
    <row r="1112" ht="16.6" customHeight="1">
      <c r="A1112" s="29">
        <v>44317</v>
      </c>
      <c r="B1112" s="30">
        <v>17.4</v>
      </c>
      <c r="C1112" s="19">
        <v>19</v>
      </c>
      <c r="D1112" s="19">
        <v>19.0272727272727</v>
      </c>
      <c r="E1112" s="31"/>
      <c r="F1112" s="30">
        <v>6.8</v>
      </c>
      <c r="G1112" s="19">
        <v>7.7</v>
      </c>
      <c r="H1112" s="19">
        <v>7.69545454545455</v>
      </c>
      <c r="I1112" s="32"/>
      <c r="J1112" s="19">
        <v>43.1800000000005</v>
      </c>
      <c r="K1112" s="19">
        <v>49.75</v>
      </c>
      <c r="L1112" s="19">
        <v>28.0136363636364</v>
      </c>
      <c r="M1112" s="43"/>
      <c r="N1112" s="19"/>
      <c r="O1112" s="19"/>
      <c r="P1112" s="19"/>
    </row>
    <row r="1113" ht="16.6" customHeight="1">
      <c r="A1113" s="29">
        <v>44348</v>
      </c>
      <c r="B1113" s="30">
        <v>14.4</v>
      </c>
      <c r="C1113" s="19">
        <v>15.2</v>
      </c>
      <c r="D1113" s="19">
        <v>15.1818181818182</v>
      </c>
      <c r="E1113" s="31"/>
      <c r="F1113" s="30">
        <v>4.7</v>
      </c>
      <c r="G1113" s="19">
        <v>5.7</v>
      </c>
      <c r="H1113" s="19">
        <v>5.66363636363636</v>
      </c>
      <c r="I1113" s="32"/>
      <c r="J1113" s="19">
        <v>52.0700000000006</v>
      </c>
      <c r="K1113" s="19">
        <v>44.3666666666667</v>
      </c>
      <c r="L1113" s="19">
        <v>40.5681818181818</v>
      </c>
      <c r="M1113" s="43"/>
      <c r="N1113" s="19"/>
      <c r="O1113" s="19"/>
      <c r="P1113" s="19"/>
    </row>
    <row r="1114" ht="16.6" customHeight="1">
      <c r="A1114" s="29">
        <v>44378</v>
      </c>
      <c r="B1114" s="30">
        <v>13.2</v>
      </c>
      <c r="C1114" s="19">
        <v>14.5</v>
      </c>
      <c r="D1114" s="19">
        <v>14.4952380952381</v>
      </c>
      <c r="E1114" s="31"/>
      <c r="F1114" s="30">
        <v>3.9</v>
      </c>
      <c r="G1114" s="19">
        <v>4.9</v>
      </c>
      <c r="H1114" s="19">
        <v>4.8952380952381</v>
      </c>
      <c r="I1114" s="32"/>
      <c r="J1114" s="19">
        <v>29.9720000000004</v>
      </c>
      <c r="K1114" s="19">
        <v>25.85</v>
      </c>
      <c r="L1114" s="19">
        <v>33.4818181818182</v>
      </c>
      <c r="M1114" s="43"/>
      <c r="N1114" s="19"/>
      <c r="O1114" s="19"/>
      <c r="P1114" s="19"/>
    </row>
    <row r="1115" ht="16.6" customHeight="1">
      <c r="A1115" s="29">
        <v>44409</v>
      </c>
      <c r="B1115" s="30">
        <v>14.7</v>
      </c>
      <c r="C1115" s="19">
        <v>16.3</v>
      </c>
      <c r="D1115" s="19">
        <v>16.2190476190476</v>
      </c>
      <c r="E1115" s="31"/>
      <c r="F1115" s="30">
        <v>3.9</v>
      </c>
      <c r="G1115" s="19">
        <v>5.2</v>
      </c>
      <c r="H1115" s="19">
        <v>5.12857142857143</v>
      </c>
      <c r="I1115" s="32"/>
      <c r="J1115" s="19">
        <v>35.0520000000004</v>
      </c>
      <c r="K1115" s="19">
        <v>31.6</v>
      </c>
      <c r="L1115" s="19">
        <v>35.452380952381</v>
      </c>
      <c r="M1115" s="43"/>
      <c r="N1115" s="19"/>
      <c r="O1115" s="19"/>
      <c r="P1115" s="19"/>
    </row>
    <row r="1116" ht="16.6" customHeight="1">
      <c r="A1116" s="29">
        <v>44440</v>
      </c>
      <c r="B1116" s="30">
        <v>18.8</v>
      </c>
      <c r="C1116" s="19">
        <v>20.6</v>
      </c>
      <c r="D1116" s="19">
        <v>20.5285714285714</v>
      </c>
      <c r="E1116" s="31"/>
      <c r="F1116" s="30">
        <v>5.4</v>
      </c>
      <c r="G1116" s="19">
        <v>7.7</v>
      </c>
      <c r="H1116" s="19">
        <v>7.57619047619048</v>
      </c>
      <c r="I1116" s="32"/>
      <c r="J1116" s="19">
        <v>24.3840000000003</v>
      </c>
      <c r="K1116" s="19">
        <v>27.1166666666667</v>
      </c>
      <c r="L1116" s="19">
        <v>29.7571428571429</v>
      </c>
      <c r="M1116" s="43"/>
      <c r="N1116" s="19"/>
      <c r="O1116" s="19"/>
      <c r="P1116" s="19"/>
    </row>
    <row r="1117" ht="16.6" customHeight="1">
      <c r="A1117" s="29">
        <v>44470</v>
      </c>
      <c r="B1117" s="30">
        <v>22.7</v>
      </c>
      <c r="C1117" s="19">
        <v>25</v>
      </c>
      <c r="D1117" s="19">
        <v>25.047619047619</v>
      </c>
      <c r="E1117" s="31"/>
      <c r="F1117" s="30">
        <v>8.699999999999999</v>
      </c>
      <c r="G1117" s="19">
        <v>10.7</v>
      </c>
      <c r="H1117" s="19">
        <v>10.6285714285714</v>
      </c>
      <c r="I1117" s="32"/>
      <c r="J1117" s="19">
        <v>41.4020000000005</v>
      </c>
      <c r="K1117" s="19">
        <v>37.1166666666667</v>
      </c>
      <c r="L1117" s="19">
        <v>29.2714285714286</v>
      </c>
      <c r="M1117" s="43"/>
      <c r="N1117" s="19"/>
      <c r="O1117" s="19"/>
      <c r="P1117" s="19"/>
    </row>
    <row r="1118" ht="16.6" customHeight="1">
      <c r="A1118" s="29">
        <v>44501</v>
      </c>
      <c r="B1118" s="30">
        <v>27.1</v>
      </c>
      <c r="C1118" s="19">
        <v>28.9</v>
      </c>
      <c r="D1118" s="19">
        <v>29.1190476190476</v>
      </c>
      <c r="E1118" s="31"/>
      <c r="F1118" s="30">
        <v>11.1</v>
      </c>
      <c r="G1118" s="19">
        <v>14.3</v>
      </c>
      <c r="H1118" s="19">
        <v>14.5047619047619</v>
      </c>
      <c r="I1118" s="32"/>
      <c r="J1118" s="19">
        <v>38.6080000000005</v>
      </c>
      <c r="K1118" s="19">
        <v>23.6</v>
      </c>
      <c r="L1118" s="19">
        <v>37.2333333333333</v>
      </c>
      <c r="M1118" s="43"/>
      <c r="N1118" s="19"/>
      <c r="O1118" s="19">
        <f>AVERAGE(B1120,F1120)</f>
        <v>16.1166666666667</v>
      </c>
      <c r="P1118" t="s" s="34">
        <v>16</v>
      </c>
    </row>
    <row r="1119" ht="16.6" customHeight="1">
      <c r="A1119" s="29">
        <v>44531</v>
      </c>
      <c r="B1119" s="30">
        <v>29.6</v>
      </c>
      <c r="C1119" s="19">
        <v>30.8</v>
      </c>
      <c r="D1119" s="19">
        <v>30.8380952380952</v>
      </c>
      <c r="E1119" s="31"/>
      <c r="F1119" s="30">
        <v>15.1</v>
      </c>
      <c r="G1119" s="19">
        <v>16.2</v>
      </c>
      <c r="H1119" s="19">
        <v>16.2047619047619</v>
      </c>
      <c r="I1119" s="32"/>
      <c r="J1119" s="19">
        <v>24.8920000000003</v>
      </c>
      <c r="K1119" s="19">
        <v>22.55</v>
      </c>
      <c r="L1119" s="19">
        <v>30.9380952380952</v>
      </c>
      <c r="M1119" s="43"/>
      <c r="N1119" s="49"/>
      <c r="O1119" s="19">
        <f>AVERAGE(D1120,H1120)</f>
        <v>17.7948593073593</v>
      </c>
      <c r="P1119" t="s" s="34">
        <v>17</v>
      </c>
    </row>
    <row r="1120" ht="16.6" customHeight="1">
      <c r="A1120" t="s" s="35">
        <v>18</v>
      </c>
      <c r="B1120" s="36">
        <f>AVERAGE(B1108:B1119)</f>
        <v>22.725</v>
      </c>
      <c r="C1120" s="36">
        <f>AVERAGE(C1108:C1119)</f>
        <v>24.175</v>
      </c>
      <c r="D1120" s="36">
        <f>AVERAGE(D1108:D1119)</f>
        <v>24.1948773448773</v>
      </c>
      <c r="E1120" s="37"/>
      <c r="F1120" s="36">
        <f>AVERAGE(F1108:F1119)</f>
        <v>9.508333333333329</v>
      </c>
      <c r="G1120" s="36">
        <f>AVERAGE(G1108:G1119)</f>
        <v>11.4</v>
      </c>
      <c r="H1120" s="36">
        <f>AVERAGE(H1108:H1119)</f>
        <v>11.3948412698413</v>
      </c>
      <c r="I1120" s="38"/>
      <c r="J1120" s="36">
        <f>AVERAGE(J1108:J1119)</f>
        <v>32.9353333333337</v>
      </c>
      <c r="K1120" s="36">
        <f>AVERAGE(K1108:K1119)</f>
        <v>30.2875</v>
      </c>
      <c r="L1120" s="36">
        <f>AVERAGE(L1108:L1119)</f>
        <v>33.3369408369408</v>
      </c>
      <c r="M1120" s="50"/>
      <c r="N1120" s="19"/>
      <c r="O1120" s="19">
        <f>O1119-O1118</f>
        <v>1.6781926406926</v>
      </c>
      <c r="P1120" t="s" s="39">
        <v>19</v>
      </c>
    </row>
    <row r="1121" ht="16.6" customHeight="1">
      <c r="A1121" s="55"/>
      <c r="B1121" s="49"/>
      <c r="C1121" s="49"/>
      <c r="D1121" s="49"/>
      <c r="E1121" s="37"/>
      <c r="F1121" s="49"/>
      <c r="G1121" s="49"/>
      <c r="H1121" t="s" s="40">
        <v>21</v>
      </c>
      <c r="I1121" s="32"/>
      <c r="J1121" s="19"/>
      <c r="K1121" s="19"/>
      <c r="L1121" s="19"/>
      <c r="M1121" s="43"/>
      <c r="N1121" s="19"/>
      <c r="O1121" s="19"/>
      <c r="P1121" s="19"/>
    </row>
    <row r="1122" ht="16.6" customHeight="1">
      <c r="A1122" s="55"/>
      <c r="B1122" s="49"/>
      <c r="C1122" s="49"/>
      <c r="D1122" s="49"/>
      <c r="E1122" s="37"/>
      <c r="F1122" s="49"/>
      <c r="G1122" s="49"/>
      <c r="H1122" s="49"/>
      <c r="I1122" s="32"/>
      <c r="J1122" s="19"/>
      <c r="K1122" s="19"/>
      <c r="L1122" s="19"/>
      <c r="M1122" s="43"/>
      <c r="N1122" s="19"/>
      <c r="O1122" s="19"/>
      <c r="P1122" s="19"/>
    </row>
    <row r="1123" ht="46.65" customHeight="1">
      <c r="A1123" t="s" s="20">
        <v>523</v>
      </c>
      <c r="B1123" t="s" s="21">
        <v>524</v>
      </c>
      <c r="C1123" t="s" s="22">
        <v>525</v>
      </c>
      <c r="D1123" t="s" s="22">
        <v>526</v>
      </c>
      <c r="E1123" s="23"/>
      <c r="F1123" t="s" s="21">
        <v>527</v>
      </c>
      <c r="G1123" t="s" s="24">
        <v>525</v>
      </c>
      <c r="H1123" t="s" s="24">
        <v>526</v>
      </c>
      <c r="I1123" s="32"/>
      <c r="J1123" t="s" s="21">
        <v>94</v>
      </c>
      <c r="K1123" t="s" s="26">
        <v>528</v>
      </c>
      <c r="L1123" t="s" s="26">
        <v>529</v>
      </c>
      <c r="M1123" t="s" s="45">
        <v>530</v>
      </c>
      <c r="N1123" s="7"/>
      <c r="O1123" s="19"/>
      <c r="P1123" s="19"/>
    </row>
    <row r="1124" ht="16.6" customHeight="1">
      <c r="A1124" s="29">
        <v>44197</v>
      </c>
      <c r="B1124" s="30">
        <v>33</v>
      </c>
      <c r="C1124" s="19">
        <v>35.1</v>
      </c>
      <c r="D1124" s="19">
        <v>35.1</v>
      </c>
      <c r="E1124" s="31"/>
      <c r="F1124" s="30">
        <v>16.2</v>
      </c>
      <c r="G1124" s="19">
        <v>18.2</v>
      </c>
      <c r="H1124" s="19">
        <v>18.2</v>
      </c>
      <c r="I1124" s="32"/>
      <c r="J1124" s="33">
        <v>20.8280000000003</v>
      </c>
      <c r="K1124" s="33">
        <v>20.3333333333333</v>
      </c>
      <c r="L1124" s="33">
        <v>24.0285714285714</v>
      </c>
      <c r="M1124" s="7"/>
      <c r="N1124" s="7"/>
      <c r="O1124" s="19"/>
      <c r="P1124" s="19"/>
    </row>
    <row r="1125" ht="16.6" customHeight="1">
      <c r="A1125" s="29">
        <v>44228</v>
      </c>
      <c r="B1125" s="30">
        <v>33.1</v>
      </c>
      <c r="C1125" s="19">
        <v>33.2</v>
      </c>
      <c r="D1125" s="19">
        <v>33.2</v>
      </c>
      <c r="E1125" s="31"/>
      <c r="F1125" s="30">
        <v>16.1</v>
      </c>
      <c r="G1125" s="19">
        <v>17.3</v>
      </c>
      <c r="H1125" s="19">
        <v>17.3</v>
      </c>
      <c r="I1125" s="32"/>
      <c r="J1125" s="33">
        <v>22.8600000000003</v>
      </c>
      <c r="K1125" s="33">
        <v>22.5960784313725</v>
      </c>
      <c r="L1125" s="33">
        <v>36.7714285714286</v>
      </c>
      <c r="M1125" s="7"/>
      <c r="N1125" s="7"/>
      <c r="O1125" s="19"/>
      <c r="P1125" s="19"/>
    </row>
    <row r="1126" ht="16.6" customHeight="1">
      <c r="A1126" s="29">
        <v>44256</v>
      </c>
      <c r="B1126" s="30">
        <v>29.5</v>
      </c>
      <c r="C1126" s="19">
        <v>29.6</v>
      </c>
      <c r="D1126" s="19">
        <v>29.6</v>
      </c>
      <c r="E1126" s="31"/>
      <c r="F1126" s="30">
        <v>13.1</v>
      </c>
      <c r="G1126" s="19">
        <v>14.6</v>
      </c>
      <c r="H1126" s="19">
        <v>14.6</v>
      </c>
      <c r="I1126" s="32"/>
      <c r="J1126" s="33">
        <v>24.8920000000003</v>
      </c>
      <c r="K1126" s="33">
        <v>26.1980392156863</v>
      </c>
      <c r="L1126" s="33">
        <v>27.7142857142857</v>
      </c>
      <c r="M1126" s="7"/>
      <c r="N1126" s="7"/>
      <c r="O1126" s="19"/>
      <c r="P1126" s="19"/>
    </row>
    <row r="1127" ht="16.6" customHeight="1">
      <c r="A1127" s="29">
        <v>44287</v>
      </c>
      <c r="B1127" s="30">
        <v>24.5</v>
      </c>
      <c r="C1127" s="19">
        <v>24.7</v>
      </c>
      <c r="D1127" s="19">
        <v>24.7</v>
      </c>
      <c r="E1127" s="31"/>
      <c r="F1127" s="51">
        <v>9.699999999999999</v>
      </c>
      <c r="G1127" s="19">
        <v>10</v>
      </c>
      <c r="H1127" s="19">
        <v>10</v>
      </c>
      <c r="I1127" s="32"/>
      <c r="J1127" s="33">
        <v>27.4320000000003</v>
      </c>
      <c r="K1127" s="33">
        <v>28.0450980392157</v>
      </c>
      <c r="L1127" s="33">
        <v>26.5571428571429</v>
      </c>
      <c r="M1127" s="7"/>
      <c r="N1127" s="7"/>
      <c r="O1127" s="19"/>
      <c r="P1127" s="19"/>
    </row>
    <row r="1128" ht="16.6" customHeight="1">
      <c r="A1128" s="29">
        <v>44317</v>
      </c>
      <c r="B1128" s="30">
        <v>19.7</v>
      </c>
      <c r="C1128" s="19">
        <v>19.7</v>
      </c>
      <c r="D1128" s="19">
        <v>19.7</v>
      </c>
      <c r="E1128" s="31"/>
      <c r="F1128" s="30">
        <v>6.2</v>
      </c>
      <c r="G1128" s="19">
        <v>6.4</v>
      </c>
      <c r="H1128" s="19">
        <v>6.4</v>
      </c>
      <c r="I1128" s="32"/>
      <c r="J1128" s="33">
        <v>36.3220000000004</v>
      </c>
      <c r="K1128" s="33">
        <v>37.3411764705882</v>
      </c>
      <c r="L1128" s="33">
        <v>27.0571428571429</v>
      </c>
      <c r="M1128" s="7"/>
      <c r="N1128" s="7"/>
      <c r="O1128" s="19"/>
      <c r="P1128" s="19"/>
    </row>
    <row r="1129" ht="16.6" customHeight="1">
      <c r="A1129" s="29">
        <v>44348</v>
      </c>
      <c r="B1129" s="30">
        <v>15.9</v>
      </c>
      <c r="C1129" s="19">
        <v>15.9</v>
      </c>
      <c r="D1129" s="19">
        <v>15.9</v>
      </c>
      <c r="E1129" s="31"/>
      <c r="F1129" s="30">
        <v>4.3</v>
      </c>
      <c r="G1129" s="19">
        <v>3.9</v>
      </c>
      <c r="H1129" s="19">
        <v>3.9</v>
      </c>
      <c r="I1129" s="32"/>
      <c r="J1129" s="33">
        <v>42.4180000000005</v>
      </c>
      <c r="K1129" s="33">
        <v>43.2352941176471</v>
      </c>
      <c r="L1129" s="33">
        <v>24.4533333333333</v>
      </c>
      <c r="M1129" s="7"/>
      <c r="N1129" s="7"/>
      <c r="O1129" s="19"/>
      <c r="P1129" s="19"/>
    </row>
    <row r="1130" ht="16.6" customHeight="1">
      <c r="A1130" s="29">
        <v>44378</v>
      </c>
      <c r="B1130" s="30">
        <v>15.4</v>
      </c>
      <c r="C1130" s="19">
        <v>15.8</v>
      </c>
      <c r="D1130" s="19">
        <v>15.8</v>
      </c>
      <c r="E1130" s="31"/>
      <c r="F1130" s="30">
        <v>3.1</v>
      </c>
      <c r="G1130" s="19">
        <v>3.4</v>
      </c>
      <c r="H1130" s="19">
        <v>3.4</v>
      </c>
      <c r="I1130" s="32"/>
      <c r="J1130" s="33">
        <v>30.2260000000004</v>
      </c>
      <c r="K1130" s="33">
        <v>30.3254901960784</v>
      </c>
      <c r="L1130" s="33">
        <v>22.28</v>
      </c>
      <c r="M1130" s="7"/>
      <c r="N1130" s="7"/>
      <c r="O1130" s="19"/>
      <c r="P1130" s="19"/>
    </row>
    <row r="1131" ht="16.6" customHeight="1">
      <c r="A1131" s="29">
        <v>44409</v>
      </c>
      <c r="B1131" s="30">
        <v>17.6</v>
      </c>
      <c r="C1131" s="19">
        <v>17.5</v>
      </c>
      <c r="D1131" s="19">
        <v>17.5</v>
      </c>
      <c r="E1131" s="31"/>
      <c r="F1131" s="30">
        <v>4.3</v>
      </c>
      <c r="G1131" s="19">
        <v>4.1</v>
      </c>
      <c r="H1131" s="19">
        <v>4.1</v>
      </c>
      <c r="I1131" s="32"/>
      <c r="J1131" s="33">
        <v>34.7980000000004</v>
      </c>
      <c r="K1131" s="33">
        <v>34.2372549019608</v>
      </c>
      <c r="L1131" s="33">
        <v>23.7571428571429</v>
      </c>
      <c r="M1131" s="7"/>
      <c r="N1131" s="7"/>
      <c r="O1131" s="19"/>
      <c r="P1131" s="19"/>
    </row>
    <row r="1132" ht="16.6" customHeight="1">
      <c r="A1132" s="29">
        <v>44440</v>
      </c>
      <c r="B1132" s="30">
        <v>20.9</v>
      </c>
      <c r="C1132" s="19">
        <v>21.8</v>
      </c>
      <c r="D1132" s="19">
        <v>21.8</v>
      </c>
      <c r="E1132" s="31"/>
      <c r="F1132" s="30">
        <v>6.4</v>
      </c>
      <c r="G1132" s="19">
        <v>6.3</v>
      </c>
      <c r="H1132" s="19">
        <v>6.3</v>
      </c>
      <c r="I1132" s="32"/>
      <c r="J1132" s="33">
        <v>30.9880000000004</v>
      </c>
      <c r="K1132" s="33">
        <v>31.4862745098039</v>
      </c>
      <c r="L1132" s="33">
        <v>22.0857142857143</v>
      </c>
      <c r="M1132" s="7"/>
      <c r="N1132" s="7"/>
      <c r="O1132" s="19"/>
      <c r="P1132" s="19"/>
    </row>
    <row r="1133" ht="16.6" customHeight="1">
      <c r="A1133" s="29">
        <v>44470</v>
      </c>
      <c r="B1133" s="30">
        <v>25.1</v>
      </c>
      <c r="C1133" s="19">
        <v>26.4</v>
      </c>
      <c r="D1133" s="19">
        <v>26.4</v>
      </c>
      <c r="E1133" s="31"/>
      <c r="F1133" s="30">
        <v>9.300000000000001</v>
      </c>
      <c r="G1133" s="19">
        <v>9.9</v>
      </c>
      <c r="H1133" s="19">
        <v>9.9</v>
      </c>
      <c r="I1133" s="32"/>
      <c r="J1133" s="33">
        <v>31.7500000000004</v>
      </c>
      <c r="K1133" s="33">
        <v>31.8</v>
      </c>
      <c r="L1133" s="33">
        <v>22.8857142857143</v>
      </c>
      <c r="M1133" s="7"/>
      <c r="N1133" s="7"/>
      <c r="O1133" s="19"/>
      <c r="P1133" s="19"/>
    </row>
    <row r="1134" ht="16.6" customHeight="1">
      <c r="A1134" s="29">
        <v>44501</v>
      </c>
      <c r="B1134" s="30">
        <v>29.1</v>
      </c>
      <c r="C1134" s="19">
        <v>29.9</v>
      </c>
      <c r="D1134" s="19">
        <v>29.9</v>
      </c>
      <c r="E1134" s="31"/>
      <c r="F1134" s="30">
        <v>12.4</v>
      </c>
      <c r="G1134" s="19">
        <v>13.8</v>
      </c>
      <c r="H1134" s="19">
        <v>13.8</v>
      </c>
      <c r="I1134" s="32"/>
      <c r="J1134" s="33">
        <v>24.8920000000003</v>
      </c>
      <c r="K1134" s="33">
        <v>24.8450980392157</v>
      </c>
      <c r="L1134" s="33">
        <v>43.4142857142857</v>
      </c>
      <c r="M1134" s="7"/>
      <c r="N1134" s="7"/>
      <c r="O1134" s="19">
        <f>AVERAGE(B1136,F1136)</f>
        <v>17.1458333333333</v>
      </c>
      <c r="P1134" t="s" s="34">
        <v>16</v>
      </c>
    </row>
    <row r="1135" ht="16.6" customHeight="1">
      <c r="A1135" s="29">
        <v>44531</v>
      </c>
      <c r="B1135" s="30">
        <v>31.7</v>
      </c>
      <c r="C1135" s="19">
        <v>32.2</v>
      </c>
      <c r="D1135" s="19">
        <v>32.2</v>
      </c>
      <c r="E1135" s="31"/>
      <c r="F1135" s="30">
        <v>14.9</v>
      </c>
      <c r="G1135" s="19">
        <v>15.9</v>
      </c>
      <c r="H1135" s="19">
        <v>15.9</v>
      </c>
      <c r="I1135" s="32"/>
      <c r="J1135" s="33">
        <v>26.1620000000003</v>
      </c>
      <c r="K1135" s="33">
        <v>25.6980392156863</v>
      </c>
      <c r="L1135" s="33">
        <v>33.2428571428571</v>
      </c>
      <c r="M1135" s="7"/>
      <c r="N1135" s="7"/>
      <c r="O1135" s="19">
        <f>AVERAGE(D1136,H1136)</f>
        <v>17.7333333333334</v>
      </c>
      <c r="P1135" t="s" s="34">
        <v>17</v>
      </c>
    </row>
    <row r="1136" ht="16.6" customHeight="1">
      <c r="A1136" t="s" s="35">
        <v>18</v>
      </c>
      <c r="B1136" s="36">
        <f>AVERAGE(B1124:B1135)</f>
        <v>24.625</v>
      </c>
      <c r="C1136" s="36">
        <f>AVERAGE(C1124:C1135)</f>
        <v>25.15</v>
      </c>
      <c r="D1136" s="36">
        <f>AVERAGE(D1124:D1135)</f>
        <v>25.15</v>
      </c>
      <c r="E1136" s="37"/>
      <c r="F1136" s="36">
        <f>AVERAGE(F1124:F1135)</f>
        <v>9.66666666666667</v>
      </c>
      <c r="G1136" s="36">
        <f>AVERAGE(G1124:G1135)</f>
        <v>10.3166666666667</v>
      </c>
      <c r="H1136" s="36">
        <f>AVERAGE(H1124:H1135)</f>
        <v>10.3166666666667</v>
      </c>
      <c r="I1136" s="38"/>
      <c r="J1136" s="36">
        <f>AVERAGE(J1124:J1135)</f>
        <v>29.4640000000004</v>
      </c>
      <c r="K1136" s="36">
        <f>AVERAGE(K1124:K1135)</f>
        <v>29.678431372549</v>
      </c>
      <c r="L1136" s="36">
        <f>AVERAGE(L1124:L1135)</f>
        <v>27.8539682539683</v>
      </c>
      <c r="M1136" s="7"/>
      <c r="N1136" s="7"/>
      <c r="O1136" s="19">
        <f>O1135-O1134</f>
        <v>0.5875000000001001</v>
      </c>
      <c r="P1136" t="s" s="39">
        <v>19</v>
      </c>
    </row>
    <row r="1137" ht="16.6" customHeight="1">
      <c r="A1137" s="55"/>
      <c r="B1137" s="49"/>
      <c r="C1137" s="49"/>
      <c r="D1137" s="49"/>
      <c r="E1137" s="37"/>
      <c r="F1137" s="49"/>
      <c r="G1137" s="49"/>
      <c r="H1137" t="s" s="40">
        <v>21</v>
      </c>
      <c r="I1137" s="32"/>
      <c r="J1137" s="19"/>
      <c r="K1137" s="19"/>
      <c r="L1137" s="19"/>
      <c r="M1137" s="43"/>
      <c r="N1137" s="19"/>
      <c r="O1137" s="19"/>
      <c r="P1137" s="19"/>
    </row>
    <row r="1138" ht="16.6" customHeight="1">
      <c r="A1138" s="55"/>
      <c r="B1138" s="49"/>
      <c r="C1138" s="49"/>
      <c r="D1138" s="49"/>
      <c r="E1138" s="37"/>
      <c r="F1138" s="49"/>
      <c r="G1138" s="49"/>
      <c r="H1138" s="49"/>
      <c r="I1138" s="32"/>
      <c r="J1138" s="19"/>
      <c r="K1138" s="19"/>
      <c r="L1138" s="19"/>
      <c r="M1138" s="43"/>
      <c r="N1138" s="28"/>
      <c r="O1138" s="28"/>
      <c r="P1138" s="19"/>
    </row>
    <row r="1139" ht="46.65" customHeight="1">
      <c r="A1139" t="s" s="20">
        <v>531</v>
      </c>
      <c r="B1139" t="s" s="21">
        <v>196</v>
      </c>
      <c r="C1139" t="s" s="22">
        <v>532</v>
      </c>
      <c r="D1139" t="s" s="22">
        <v>533</v>
      </c>
      <c r="E1139" s="23"/>
      <c r="F1139" t="s" s="21">
        <v>199</v>
      </c>
      <c r="G1139" t="s" s="24">
        <v>532</v>
      </c>
      <c r="H1139" t="s" s="24">
        <v>533</v>
      </c>
      <c r="I1139" s="32"/>
      <c r="J1139" t="s" s="21">
        <v>128</v>
      </c>
      <c r="K1139" t="s" s="26">
        <v>534</v>
      </c>
      <c r="L1139" t="s" s="26">
        <v>535</v>
      </c>
      <c r="M1139" t="s" s="45">
        <v>536</v>
      </c>
      <c r="N1139" s="7"/>
      <c r="O1139" s="19"/>
      <c r="P1139" s="19"/>
    </row>
    <row r="1140" ht="16.6" customHeight="1">
      <c r="A1140" s="29">
        <v>44197</v>
      </c>
      <c r="B1140" s="30">
        <v>33.6</v>
      </c>
      <c r="C1140" s="19">
        <v>33.6</v>
      </c>
      <c r="D1140" s="19">
        <v>35.08</v>
      </c>
      <c r="E1140" s="31"/>
      <c r="F1140" s="30">
        <v>18.9</v>
      </c>
      <c r="G1140" s="19">
        <v>18.5</v>
      </c>
      <c r="H1140" s="19">
        <v>19.165</v>
      </c>
      <c r="I1140" s="32"/>
      <c r="J1140" s="33">
        <v>27.9400000000003</v>
      </c>
      <c r="K1140" s="33">
        <v>28.05</v>
      </c>
      <c r="L1140" s="33">
        <v>31.185</v>
      </c>
      <c r="M1140" s="7"/>
      <c r="N1140" s="7"/>
      <c r="O1140" s="19"/>
      <c r="P1140" s="19"/>
    </row>
    <row r="1141" ht="16.6" customHeight="1">
      <c r="A1141" s="29">
        <v>44228</v>
      </c>
      <c r="B1141" s="30">
        <v>33.2</v>
      </c>
      <c r="C1141" s="19">
        <v>32.8</v>
      </c>
      <c r="D1141" s="19">
        <v>33.2952380952381</v>
      </c>
      <c r="E1141" s="31"/>
      <c r="F1141" s="30">
        <v>18.4</v>
      </c>
      <c r="G1141" s="19">
        <v>18.3</v>
      </c>
      <c r="H1141" s="19">
        <v>18.447619047619</v>
      </c>
      <c r="I1141" s="32"/>
      <c r="J1141" s="33">
        <v>22.3520000000003</v>
      </c>
      <c r="K1141" s="33">
        <v>14.5285714285714</v>
      </c>
      <c r="L1141" s="33">
        <v>37.645</v>
      </c>
      <c r="M1141" s="7"/>
      <c r="N1141" s="7"/>
      <c r="O1141" s="19"/>
      <c r="P1141" s="19"/>
    </row>
    <row r="1142" ht="16.6" customHeight="1">
      <c r="A1142" s="29">
        <v>44256</v>
      </c>
      <c r="B1142" s="30">
        <v>29.1</v>
      </c>
      <c r="C1142" s="19">
        <v>29.3</v>
      </c>
      <c r="D1142" s="19">
        <v>29.8809523809524</v>
      </c>
      <c r="E1142" s="31"/>
      <c r="F1142" s="30">
        <v>15.2</v>
      </c>
      <c r="G1142" s="19">
        <v>15.1</v>
      </c>
      <c r="H1142" s="19">
        <v>15.0809523809524</v>
      </c>
      <c r="I1142" s="32"/>
      <c r="J1142" s="33">
        <v>24.6380000000003</v>
      </c>
      <c r="K1142" s="33">
        <v>22.3</v>
      </c>
      <c r="L1142" s="33">
        <v>42.147619047619</v>
      </c>
      <c r="M1142" s="7"/>
      <c r="N1142" s="7"/>
      <c r="O1142" s="19"/>
      <c r="P1142" s="19"/>
    </row>
    <row r="1143" ht="16.6" customHeight="1">
      <c r="A1143" s="29">
        <v>44287</v>
      </c>
      <c r="B1143" s="30">
        <v>24.3</v>
      </c>
      <c r="C1143" s="19">
        <v>24.5</v>
      </c>
      <c r="D1143" s="19">
        <v>25.4380952380952</v>
      </c>
      <c r="E1143" s="31"/>
      <c r="F1143" s="51">
        <v>10.3</v>
      </c>
      <c r="G1143" s="19">
        <v>10.6</v>
      </c>
      <c r="H1143" s="19">
        <v>10.852380952381</v>
      </c>
      <c r="I1143" s="32"/>
      <c r="J1143" s="33">
        <v>22.8600000000003</v>
      </c>
      <c r="K1143" s="33">
        <v>23.9642857142857</v>
      </c>
      <c r="L1143" s="33">
        <v>29.052380952381</v>
      </c>
      <c r="M1143" s="7"/>
      <c r="N1143" s="7"/>
      <c r="O1143" s="19"/>
      <c r="P1143" s="19"/>
    </row>
    <row r="1144" ht="16.6" customHeight="1">
      <c r="A1144" s="29">
        <v>44317</v>
      </c>
      <c r="B1144" s="30">
        <v>18.3</v>
      </c>
      <c r="C1144" s="19">
        <v>19.4</v>
      </c>
      <c r="D1144" s="19">
        <v>20.0285714285714</v>
      </c>
      <c r="E1144" s="31"/>
      <c r="F1144" s="30">
        <v>7.4</v>
      </c>
      <c r="G1144" s="19">
        <v>7.3</v>
      </c>
      <c r="H1144" s="19">
        <v>6.35714285714286</v>
      </c>
      <c r="I1144" s="32"/>
      <c r="J1144" s="33">
        <v>33.7820000000004</v>
      </c>
      <c r="K1144" s="33">
        <v>32.35</v>
      </c>
      <c r="L1144" s="33">
        <v>27.4380952380952</v>
      </c>
      <c r="M1144" s="7"/>
      <c r="N1144" s="7"/>
      <c r="O1144" s="19"/>
      <c r="P1144" s="19"/>
    </row>
    <row r="1145" ht="16.6" customHeight="1">
      <c r="A1145" s="29">
        <v>44348</v>
      </c>
      <c r="B1145" s="30">
        <v>14.6</v>
      </c>
      <c r="C1145" s="19">
        <v>15.8</v>
      </c>
      <c r="D1145" s="19">
        <v>16.3809523809524</v>
      </c>
      <c r="E1145" s="31"/>
      <c r="F1145" s="30">
        <v>5.4</v>
      </c>
      <c r="G1145" s="19">
        <v>4.8</v>
      </c>
      <c r="H1145" s="19">
        <v>4.40952380952381</v>
      </c>
      <c r="I1145" s="32"/>
      <c r="J1145" s="33">
        <v>40.8940000000005</v>
      </c>
      <c r="K1145" s="33">
        <v>46.4642857142857</v>
      </c>
      <c r="L1145" s="33">
        <v>41.5952380952381</v>
      </c>
      <c r="M1145" s="7"/>
      <c r="N1145" s="7"/>
      <c r="O1145" s="19"/>
      <c r="P1145" s="19"/>
    </row>
    <row r="1146" ht="16.6" customHeight="1">
      <c r="A1146" s="29">
        <v>44378</v>
      </c>
      <c r="B1146" s="30">
        <v>14</v>
      </c>
      <c r="C1146" s="19">
        <v>15</v>
      </c>
      <c r="D1146" s="19">
        <v>15.965</v>
      </c>
      <c r="E1146" s="31"/>
      <c r="F1146" s="30">
        <v>4</v>
      </c>
      <c r="G1146" s="19">
        <v>3.8</v>
      </c>
      <c r="H1146" s="19">
        <v>3.485</v>
      </c>
      <c r="I1146" s="32"/>
      <c r="J1146" s="33">
        <v>31.2420000000004</v>
      </c>
      <c r="K1146" s="33">
        <v>29.3928571428571</v>
      </c>
      <c r="L1146" s="33">
        <v>27.8761904761905</v>
      </c>
      <c r="M1146" s="7"/>
      <c r="N1146" s="7"/>
      <c r="O1146" s="19"/>
      <c r="P1146" s="19"/>
    </row>
    <row r="1147" ht="16.6" customHeight="1">
      <c r="A1147" s="29">
        <v>44409</v>
      </c>
      <c r="B1147" s="30">
        <v>16.9</v>
      </c>
      <c r="C1147" s="19">
        <v>17.1</v>
      </c>
      <c r="D1147" s="19">
        <v>17.805</v>
      </c>
      <c r="E1147" s="31"/>
      <c r="F1147" s="30">
        <v>5.4</v>
      </c>
      <c r="G1147" s="19">
        <v>4.9</v>
      </c>
      <c r="H1147" s="19">
        <v>4.055</v>
      </c>
      <c r="I1147" s="32"/>
      <c r="J1147" s="33">
        <v>32.5120000000004</v>
      </c>
      <c r="K1147" s="33">
        <v>27.2428571428571</v>
      </c>
      <c r="L1147" s="33">
        <v>28.355</v>
      </c>
      <c r="M1147" s="7"/>
      <c r="N1147" s="7"/>
      <c r="O1147" s="19"/>
      <c r="P1147" s="19"/>
    </row>
    <row r="1148" ht="16.6" customHeight="1">
      <c r="A1148" s="29">
        <v>44440</v>
      </c>
      <c r="B1148" s="30">
        <v>21.1</v>
      </c>
      <c r="C1148" s="19">
        <v>20.9</v>
      </c>
      <c r="D1148" s="19">
        <v>22.075</v>
      </c>
      <c r="E1148" s="31"/>
      <c r="F1148" s="30">
        <v>7.2</v>
      </c>
      <c r="G1148" s="19">
        <v>7.1</v>
      </c>
      <c r="H1148" s="19">
        <v>6.815</v>
      </c>
      <c r="I1148" s="32"/>
      <c r="J1148" s="33">
        <v>28.1940000000003</v>
      </c>
      <c r="K1148" s="33">
        <v>22.1071428571429</v>
      </c>
      <c r="L1148" s="33">
        <v>29.825</v>
      </c>
      <c r="M1148" s="7"/>
      <c r="N1148" s="7"/>
      <c r="O1148" s="19"/>
      <c r="P1148" s="19"/>
    </row>
    <row r="1149" ht="16.6" customHeight="1">
      <c r="A1149" s="29">
        <v>44470</v>
      </c>
      <c r="B1149" s="30">
        <v>25.2</v>
      </c>
      <c r="C1149" s="19">
        <v>24.9</v>
      </c>
      <c r="D1149" s="19">
        <v>26.305</v>
      </c>
      <c r="E1149" s="31"/>
      <c r="F1149" s="30">
        <v>10.6</v>
      </c>
      <c r="G1149" s="19">
        <v>10.4</v>
      </c>
      <c r="H1149" s="19">
        <v>10.435</v>
      </c>
      <c r="I1149" s="32"/>
      <c r="J1149" s="33">
        <v>34.2900000000004</v>
      </c>
      <c r="K1149" s="33">
        <v>33.5571428571429</v>
      </c>
      <c r="L1149" s="33">
        <v>32.54</v>
      </c>
      <c r="M1149" s="7"/>
      <c r="N1149" s="7"/>
      <c r="O1149" s="19"/>
      <c r="P1149" s="19"/>
    </row>
    <row r="1150" ht="16.6" customHeight="1">
      <c r="A1150" s="29">
        <v>44501</v>
      </c>
      <c r="B1150" s="30">
        <v>29.2</v>
      </c>
      <c r="C1150" s="19">
        <v>28.7</v>
      </c>
      <c r="D1150" s="19">
        <v>30.145</v>
      </c>
      <c r="E1150" s="31"/>
      <c r="F1150" s="30">
        <v>14.5</v>
      </c>
      <c r="G1150" s="19">
        <v>13.8</v>
      </c>
      <c r="H1150" s="19">
        <v>14.685</v>
      </c>
      <c r="I1150" s="32"/>
      <c r="J1150" s="33">
        <v>28.7020000000004</v>
      </c>
      <c r="K1150" s="33">
        <v>25.3214285714286</v>
      </c>
      <c r="L1150" s="33">
        <v>36.195</v>
      </c>
      <c r="M1150" s="7"/>
      <c r="N1150" s="7"/>
      <c r="O1150" s="19">
        <f>AVERAGE(B1152,F1152)</f>
        <v>17.7625</v>
      </c>
      <c r="P1150" t="s" s="34">
        <v>16</v>
      </c>
    </row>
    <row r="1151" ht="16.6" customHeight="1">
      <c r="A1151" s="29">
        <v>44531</v>
      </c>
      <c r="B1151" s="30">
        <v>32.3</v>
      </c>
      <c r="C1151" s="19">
        <v>31.7</v>
      </c>
      <c r="D1151" s="19">
        <v>32.56</v>
      </c>
      <c r="E1151" s="31"/>
      <c r="F1151" s="30">
        <v>17.2</v>
      </c>
      <c r="G1151" s="19">
        <v>16.5</v>
      </c>
      <c r="H1151" s="19">
        <v>16.735</v>
      </c>
      <c r="I1151" s="32"/>
      <c r="J1151" s="33">
        <v>27.4320000000003</v>
      </c>
      <c r="K1151" s="33">
        <v>36.35</v>
      </c>
      <c r="L1151" s="33">
        <v>35.925</v>
      </c>
      <c r="M1151" s="7"/>
      <c r="N1151" s="7"/>
      <c r="O1151" s="19">
        <f>AVERAGE(D1152,H1152)</f>
        <v>18.1450595238095</v>
      </c>
      <c r="P1151" t="s" s="34">
        <v>17</v>
      </c>
    </row>
    <row r="1152" ht="16.6" customHeight="1">
      <c r="A1152" t="s" s="35">
        <v>18</v>
      </c>
      <c r="B1152" s="36">
        <f>AVERAGE(B1140:B1151)</f>
        <v>24.3166666666667</v>
      </c>
      <c r="C1152" s="36">
        <f>AVERAGE(C1140:C1151)</f>
        <v>24.475</v>
      </c>
      <c r="D1152" s="36">
        <f>AVERAGE(D1140:D1151)</f>
        <v>25.4132341269841</v>
      </c>
      <c r="E1152" s="37"/>
      <c r="F1152" s="36">
        <f>AVERAGE(F1140:F1151)</f>
        <v>11.2083333333333</v>
      </c>
      <c r="G1152" s="36">
        <f>AVERAGE(G1140:G1151)</f>
        <v>10.925</v>
      </c>
      <c r="H1152" s="36">
        <f>AVERAGE(H1140:H1151)</f>
        <v>10.8768849206349</v>
      </c>
      <c r="I1152" s="38"/>
      <c r="J1152" s="36">
        <f>AVERAGE(J1140:J1151)</f>
        <v>29.5698333333337</v>
      </c>
      <c r="K1152" s="36">
        <f>AVERAGE(K1140:K1151)</f>
        <v>28.4690476190476</v>
      </c>
      <c r="L1152" s="36">
        <f>AVERAGE(L1140:L1151)</f>
        <v>33.3149603174603</v>
      </c>
      <c r="M1152" s="7"/>
      <c r="N1152" s="7"/>
      <c r="O1152" s="19">
        <f>O1151-O1150</f>
        <v>0.3825595238095</v>
      </c>
      <c r="P1152" t="s" s="39">
        <v>19</v>
      </c>
    </row>
    <row r="1153" ht="16.6" customHeight="1">
      <c r="A1153" s="55"/>
      <c r="B1153" s="49"/>
      <c r="C1153" s="49"/>
      <c r="D1153" t="s" s="40">
        <v>55</v>
      </c>
      <c r="E1153" s="37"/>
      <c r="F1153" s="49"/>
      <c r="G1153" s="49"/>
      <c r="H1153" s="49"/>
      <c r="I1153" s="32"/>
      <c r="J1153" s="19"/>
      <c r="K1153" s="19"/>
      <c r="L1153" s="19"/>
      <c r="M1153" s="43"/>
      <c r="N1153" s="19"/>
      <c r="O1153" s="19"/>
      <c r="P1153" s="19"/>
    </row>
    <row r="1154" ht="16.6" customHeight="1">
      <c r="A1154" s="55"/>
      <c r="B1154" s="49"/>
      <c r="C1154" s="49"/>
      <c r="D1154" s="63"/>
      <c r="E1154" s="37"/>
      <c r="F1154" s="49"/>
      <c r="G1154" s="49"/>
      <c r="H1154" s="49"/>
      <c r="I1154" s="32"/>
      <c r="J1154" s="19"/>
      <c r="K1154" s="19"/>
      <c r="L1154" s="19"/>
      <c r="M1154" s="43"/>
      <c r="N1154" s="19"/>
      <c r="O1154" s="19"/>
      <c r="P1154" s="19"/>
    </row>
    <row r="1155" ht="18.5" customHeight="1">
      <c r="A1155" t="s" s="64">
        <v>537</v>
      </c>
      <c r="B1155" s="49"/>
      <c r="C1155" s="49"/>
      <c r="D1155" s="49"/>
      <c r="E1155" s="37"/>
      <c r="F1155" s="49"/>
      <c r="G1155" s="49"/>
      <c r="H1155" s="49"/>
      <c r="I1155" s="32"/>
      <c r="J1155" s="19"/>
      <c r="K1155" s="19"/>
      <c r="L1155" s="19"/>
      <c r="M1155" s="43"/>
      <c r="N1155" s="28"/>
      <c r="O1155" s="28"/>
      <c r="P1155" s="19"/>
    </row>
    <row r="1156" ht="46.65" customHeight="1">
      <c r="A1156" t="s" s="20">
        <v>538</v>
      </c>
      <c r="B1156" t="s" s="21">
        <v>66</v>
      </c>
      <c r="C1156" t="s" s="22">
        <v>539</v>
      </c>
      <c r="D1156" t="s" s="22">
        <v>540</v>
      </c>
      <c r="E1156" s="23"/>
      <c r="F1156" t="s" s="21">
        <v>69</v>
      </c>
      <c r="G1156" t="s" s="24">
        <v>539</v>
      </c>
      <c r="H1156" t="s" s="24">
        <v>540</v>
      </c>
      <c r="I1156" s="25"/>
      <c r="J1156" t="s" s="21">
        <v>200</v>
      </c>
      <c r="K1156" t="s" s="26">
        <v>541</v>
      </c>
      <c r="L1156" t="s" s="26">
        <v>542</v>
      </c>
      <c r="M1156" t="s" s="56">
        <v>543</v>
      </c>
      <c r="N1156" s="7"/>
      <c r="O1156" s="19"/>
      <c r="P1156" s="19"/>
    </row>
    <row r="1157" ht="16.6" customHeight="1">
      <c r="A1157" s="29">
        <v>44197</v>
      </c>
      <c r="B1157" s="30">
        <v>33.1</v>
      </c>
      <c r="C1157" s="19">
        <v>32.5</v>
      </c>
      <c r="D1157" s="19">
        <v>33.7863636363636</v>
      </c>
      <c r="E1157" s="31"/>
      <c r="F1157" s="30">
        <v>16.4</v>
      </c>
      <c r="G1157" s="19">
        <v>16.8</v>
      </c>
      <c r="H1157" s="19">
        <v>17.5954545454545</v>
      </c>
      <c r="I1157" s="32"/>
      <c r="J1157" s="33">
        <v>12.9540000000002</v>
      </c>
      <c r="K1157" s="33">
        <v>12.7102564102564</v>
      </c>
      <c r="L1157" s="33">
        <v>22.0090909090909</v>
      </c>
      <c r="M1157" s="7"/>
      <c r="N1157" s="7"/>
      <c r="O1157" s="19"/>
      <c r="P1157" s="19"/>
    </row>
    <row r="1158" ht="16.6" customHeight="1">
      <c r="A1158" s="29">
        <v>44228</v>
      </c>
      <c r="B1158" s="30">
        <v>33.3</v>
      </c>
      <c r="C1158" s="19">
        <v>31.8</v>
      </c>
      <c r="D1158" s="19">
        <v>32.7045454545455</v>
      </c>
      <c r="E1158" s="31"/>
      <c r="F1158" s="30">
        <v>16.7</v>
      </c>
      <c r="G1158" s="19">
        <v>16.5</v>
      </c>
      <c r="H1158" s="19">
        <v>16.9954545454545</v>
      </c>
      <c r="I1158" s="32"/>
      <c r="J1158" s="33">
        <v>18.7960000000002</v>
      </c>
      <c r="K1158" s="33">
        <v>19.2333333333333</v>
      </c>
      <c r="L1158" s="33">
        <v>22.9636363636364</v>
      </c>
      <c r="M1158" s="7"/>
      <c r="N1158" s="7"/>
      <c r="O1158" s="19"/>
      <c r="P1158" s="19"/>
    </row>
    <row r="1159" ht="16.6" customHeight="1">
      <c r="A1159" s="29">
        <v>44256</v>
      </c>
      <c r="B1159" s="30">
        <v>29.2</v>
      </c>
      <c r="C1159" s="19">
        <v>28.5</v>
      </c>
      <c r="D1159" s="19">
        <v>29.0636363636364</v>
      </c>
      <c r="E1159" s="31"/>
      <c r="F1159" s="30">
        <v>13.4</v>
      </c>
      <c r="G1159" s="19">
        <v>13.9</v>
      </c>
      <c r="H1159" s="19">
        <v>14.05</v>
      </c>
      <c r="I1159" s="32"/>
      <c r="J1159" s="33">
        <v>18.7960000000002</v>
      </c>
      <c r="K1159" s="33">
        <v>20.6</v>
      </c>
      <c r="L1159" s="33">
        <v>19.4545454545455</v>
      </c>
      <c r="M1159" s="7"/>
      <c r="N1159" s="7"/>
      <c r="O1159" s="19"/>
      <c r="P1159" s="19"/>
    </row>
    <row r="1160" ht="16.6" customHeight="1">
      <c r="A1160" s="29">
        <v>44287</v>
      </c>
      <c r="B1160" s="30">
        <v>24.4</v>
      </c>
      <c r="C1160" s="19">
        <v>23.7</v>
      </c>
      <c r="D1160" s="19">
        <v>24.5590909090909</v>
      </c>
      <c r="E1160" s="31"/>
      <c r="F1160" s="30">
        <v>9.9</v>
      </c>
      <c r="G1160" s="19">
        <v>10.2</v>
      </c>
      <c r="H1160" s="19">
        <v>10.3681818181818</v>
      </c>
      <c r="I1160" s="32"/>
      <c r="J1160" s="33">
        <v>15.2400000000002</v>
      </c>
      <c r="K1160" s="33">
        <v>16.3641025641026</v>
      </c>
      <c r="L1160" s="33">
        <v>19.7454545454545</v>
      </c>
      <c r="M1160" s="7"/>
      <c r="N1160" s="7"/>
      <c r="O1160" s="19"/>
      <c r="P1160" s="19"/>
    </row>
    <row r="1161" ht="16.6" customHeight="1">
      <c r="A1161" s="29">
        <v>44317</v>
      </c>
      <c r="B1161" s="30">
        <v>19.4</v>
      </c>
      <c r="C1161" s="19">
        <v>19.1</v>
      </c>
      <c r="D1161" s="19">
        <v>19.6090909090909</v>
      </c>
      <c r="E1161" s="31"/>
      <c r="F1161" s="30">
        <v>7.2</v>
      </c>
      <c r="G1161" s="19">
        <v>7.4</v>
      </c>
      <c r="H1161" s="19">
        <v>7.15909090909091</v>
      </c>
      <c r="I1161" s="32"/>
      <c r="J1161" s="33">
        <v>27.4320000000003</v>
      </c>
      <c r="K1161" s="33">
        <v>26.3692307692308</v>
      </c>
      <c r="L1161" s="33">
        <v>18.4227272727273</v>
      </c>
      <c r="M1161" s="7"/>
      <c r="N1161" s="7"/>
      <c r="O1161" s="19"/>
      <c r="P1161" s="19"/>
    </row>
    <row r="1162" ht="16.6" customHeight="1">
      <c r="A1162" s="29">
        <v>44348</v>
      </c>
      <c r="B1162" s="30">
        <v>16</v>
      </c>
      <c r="C1162" s="19">
        <v>16</v>
      </c>
      <c r="D1162" s="19">
        <v>16.3272727272727</v>
      </c>
      <c r="E1162" s="31"/>
      <c r="F1162" s="30">
        <v>5.2</v>
      </c>
      <c r="G1162" s="19">
        <v>5.2</v>
      </c>
      <c r="H1162" s="19">
        <v>5.02727272727273</v>
      </c>
      <c r="I1162" s="32"/>
      <c r="J1162" s="33">
        <v>32.5120000000004</v>
      </c>
      <c r="K1162" s="33">
        <v>33.3512820512821</v>
      </c>
      <c r="L1162" s="33">
        <v>18.5727272727273</v>
      </c>
      <c r="M1162" s="7"/>
      <c r="N1162" s="7"/>
      <c r="O1162" s="19"/>
      <c r="P1162" s="19"/>
    </row>
    <row r="1163" ht="16.6" customHeight="1">
      <c r="A1163" s="29">
        <v>44378</v>
      </c>
      <c r="B1163" s="30">
        <v>15.3</v>
      </c>
      <c r="C1163" s="19">
        <v>15.5</v>
      </c>
      <c r="D1163" s="19">
        <v>16.1142857142857</v>
      </c>
      <c r="E1163" s="31"/>
      <c r="F1163" s="30">
        <v>4.2</v>
      </c>
      <c r="G1163" s="19">
        <v>4.3</v>
      </c>
      <c r="H1163" s="19">
        <v>4.37142857142857</v>
      </c>
      <c r="I1163" s="32"/>
      <c r="J1163" s="33">
        <v>21.0820000000003</v>
      </c>
      <c r="K1163" s="33">
        <v>19.9230769230769</v>
      </c>
      <c r="L1163" s="33">
        <v>18.8590909090909</v>
      </c>
      <c r="M1163" s="7"/>
      <c r="N1163" s="7"/>
      <c r="O1163" s="19"/>
      <c r="P1163" s="19"/>
    </row>
    <row r="1164" ht="16.6" customHeight="1">
      <c r="A1164" s="29">
        <v>44409</v>
      </c>
      <c r="B1164" s="30">
        <v>17.7</v>
      </c>
      <c r="C1164" s="19">
        <v>17.3</v>
      </c>
      <c r="D1164" s="19">
        <v>17.9190476190476</v>
      </c>
      <c r="E1164" s="31"/>
      <c r="F1164" s="30">
        <v>5.4</v>
      </c>
      <c r="G1164" s="19">
        <v>5.2</v>
      </c>
      <c r="H1164" s="19">
        <v>5.13333333333333</v>
      </c>
      <c r="I1164" s="32"/>
      <c r="J1164" s="33">
        <v>28.1940000000003</v>
      </c>
      <c r="K1164" s="33">
        <v>27.6205128205128</v>
      </c>
      <c r="L1164" s="33">
        <v>21.552380952381</v>
      </c>
      <c r="M1164" s="7"/>
      <c r="N1164" s="7"/>
      <c r="O1164" s="19"/>
      <c r="P1164" s="19"/>
    </row>
    <row r="1165" ht="16.6" customHeight="1">
      <c r="A1165" s="29">
        <v>44440</v>
      </c>
      <c r="B1165" s="30">
        <v>20.9</v>
      </c>
      <c r="C1165" s="19">
        <v>20.6</v>
      </c>
      <c r="D1165" s="19">
        <v>21.7571428571429</v>
      </c>
      <c r="E1165" s="31"/>
      <c r="F1165" s="30">
        <v>7.6</v>
      </c>
      <c r="G1165" s="19">
        <v>7.4</v>
      </c>
      <c r="H1165" s="19">
        <v>7.5</v>
      </c>
      <c r="I1165" s="32"/>
      <c r="J1165" s="33">
        <v>26.4160000000003</v>
      </c>
      <c r="K1165" s="33">
        <v>26.3564102564103</v>
      </c>
      <c r="L1165" s="33">
        <v>21.2285714285714</v>
      </c>
      <c r="M1165" s="7"/>
      <c r="N1165" s="7"/>
      <c r="O1165" s="19"/>
      <c r="P1165" s="19"/>
    </row>
    <row r="1166" ht="16.6" customHeight="1">
      <c r="A1166" s="29">
        <v>44470</v>
      </c>
      <c r="B1166" s="30">
        <v>25.2</v>
      </c>
      <c r="C1166" s="19">
        <v>24.2</v>
      </c>
      <c r="D1166" s="19">
        <v>25.3809523809524</v>
      </c>
      <c r="E1166" s="31"/>
      <c r="F1166" s="30">
        <v>10.1</v>
      </c>
      <c r="G1166" s="19">
        <v>9.9</v>
      </c>
      <c r="H1166" s="19">
        <v>10.0095238095238</v>
      </c>
      <c r="I1166" s="32"/>
      <c r="J1166" s="33">
        <v>25.6540000000003</v>
      </c>
      <c r="K1166" s="33">
        <v>24.1538461538462</v>
      </c>
      <c r="L1166" s="33">
        <v>21.4142857142857</v>
      </c>
      <c r="M1166" s="7"/>
      <c r="N1166" s="7"/>
      <c r="O1166" s="19"/>
      <c r="P1166" s="19"/>
    </row>
    <row r="1167" ht="16.6" customHeight="1">
      <c r="A1167" s="29">
        <v>44501</v>
      </c>
      <c r="B1167" s="30">
        <v>29.4</v>
      </c>
      <c r="C1167" s="19">
        <v>27.7</v>
      </c>
      <c r="D1167" s="19">
        <v>29.1952380952381</v>
      </c>
      <c r="E1167" s="31"/>
      <c r="F1167" s="30">
        <v>12.9</v>
      </c>
      <c r="G1167" s="19">
        <v>12.6</v>
      </c>
      <c r="H1167" s="19">
        <v>13.5571428571429</v>
      </c>
      <c r="I1167" s="32"/>
      <c r="J1167" s="33">
        <v>19.5580000000002</v>
      </c>
      <c r="K1167" s="33">
        <v>18.4589743589744</v>
      </c>
      <c r="L1167" s="33">
        <v>27.7619047619048</v>
      </c>
      <c r="M1167" s="7"/>
      <c r="N1167" s="7"/>
      <c r="O1167" s="19">
        <f>AVERAGE(B1169,F1169)</f>
        <v>17.4958333333334</v>
      </c>
      <c r="P1167" t="s" s="34">
        <v>16</v>
      </c>
    </row>
    <row r="1168" ht="16.6" customHeight="1">
      <c r="A1168" s="29">
        <v>44531</v>
      </c>
      <c r="B1168" s="30">
        <v>31.9</v>
      </c>
      <c r="C1168" s="19">
        <v>30.4</v>
      </c>
      <c r="D1168" s="19">
        <v>31.4904761904762</v>
      </c>
      <c r="E1168" s="31"/>
      <c r="F1168" s="30">
        <v>15.1</v>
      </c>
      <c r="G1168" s="19">
        <v>15</v>
      </c>
      <c r="H1168" s="19">
        <v>15.5285714285714</v>
      </c>
      <c r="I1168" s="32"/>
      <c r="J1168" s="33">
        <v>21.5900000000003</v>
      </c>
      <c r="K1168" s="33">
        <v>21.774358974359</v>
      </c>
      <c r="L1168" s="33">
        <v>31.8761904761905</v>
      </c>
      <c r="M1168" s="7"/>
      <c r="N1168" s="7"/>
      <c r="O1168" s="19">
        <f>AVERAGE(D1169,H1169)</f>
        <v>17.7167748917749</v>
      </c>
      <c r="P1168" t="s" s="34">
        <v>17</v>
      </c>
    </row>
    <row r="1169" ht="16.6" customHeight="1">
      <c r="A1169" t="s" s="35">
        <v>18</v>
      </c>
      <c r="B1169" s="36">
        <f>AVERAGE(B1157:B1168)</f>
        <v>24.65</v>
      </c>
      <c r="C1169" s="36">
        <f>AVERAGE(C1157:C1168)</f>
        <v>23.9416666666667</v>
      </c>
      <c r="D1169" s="36">
        <f>AVERAGE(D1157:D1168)</f>
        <v>24.8255952380952</v>
      </c>
      <c r="E1169" s="37"/>
      <c r="F1169" s="36">
        <f>AVERAGE(F1157:F1168)</f>
        <v>10.3416666666667</v>
      </c>
      <c r="G1169" s="36">
        <f>AVERAGE(G1157:G1168)</f>
        <v>10.3666666666667</v>
      </c>
      <c r="H1169" s="36">
        <f>AVERAGE(H1157:H1168)</f>
        <v>10.6079545454545</v>
      </c>
      <c r="I1169" s="38"/>
      <c r="J1169" s="36">
        <f>AVERAGE(J1157:J1168)</f>
        <v>22.3520000000003</v>
      </c>
      <c r="K1169" s="36">
        <f>AVERAGE(K1157:K1168)</f>
        <v>22.2429487179487</v>
      </c>
      <c r="L1169" s="36">
        <f>AVERAGE(L1157:L1168)</f>
        <v>21.9883838383839</v>
      </c>
      <c r="M1169" s="7"/>
      <c r="N1169" s="7"/>
      <c r="O1169" s="19">
        <f>O1168-O1167</f>
        <v>0.2209415584415</v>
      </c>
      <c r="P1169" t="s" s="39">
        <v>19</v>
      </c>
    </row>
    <row r="1170" ht="16.6" customHeight="1">
      <c r="A1170" t="s" s="40">
        <v>20</v>
      </c>
      <c r="B1170" s="41"/>
      <c r="C1170" s="41"/>
      <c r="D1170" t="s" s="40">
        <v>55</v>
      </c>
      <c r="E1170" s="42"/>
      <c r="F1170" s="41"/>
      <c r="G1170" s="41"/>
      <c r="H1170" t="s" s="40">
        <v>21</v>
      </c>
      <c r="I1170" s="32"/>
      <c r="J1170" s="19"/>
      <c r="K1170" s="19"/>
      <c r="L1170" s="19"/>
      <c r="M1170" s="43"/>
      <c r="N1170" s="19"/>
      <c r="O1170" s="19"/>
      <c r="P1170" s="19"/>
    </row>
    <row r="1171" ht="16.6" customHeight="1">
      <c r="A1171" s="44"/>
      <c r="B1171" s="41"/>
      <c r="C1171" s="41"/>
      <c r="D1171" s="41"/>
      <c r="E1171" s="42"/>
      <c r="F1171" s="41"/>
      <c r="G1171" s="41"/>
      <c r="H1171" s="41"/>
      <c r="I1171" s="32"/>
      <c r="J1171" s="19"/>
      <c r="K1171" s="19"/>
      <c r="L1171" s="19"/>
      <c r="M1171" s="43"/>
      <c r="N1171" s="28"/>
      <c r="O1171" s="28"/>
      <c r="P1171" s="19"/>
    </row>
    <row r="1172" ht="46.65" customHeight="1">
      <c r="A1172" t="s" s="20">
        <v>544</v>
      </c>
      <c r="B1172" t="s" s="21">
        <v>545</v>
      </c>
      <c r="C1172" t="s" s="22">
        <v>546</v>
      </c>
      <c r="D1172" t="s" s="22">
        <v>547</v>
      </c>
      <c r="E1172" s="23"/>
      <c r="F1172" t="s" s="21">
        <v>548</v>
      </c>
      <c r="G1172" t="s" s="24">
        <v>546</v>
      </c>
      <c r="H1172" t="s" s="24">
        <v>547</v>
      </c>
      <c r="I1172" s="32"/>
      <c r="J1172" t="s" s="21">
        <v>77</v>
      </c>
      <c r="K1172" t="s" s="26">
        <v>549</v>
      </c>
      <c r="L1172" t="s" s="26">
        <v>550</v>
      </c>
      <c r="M1172" t="s" s="45">
        <v>551</v>
      </c>
      <c r="N1172" s="7"/>
      <c r="O1172" s="19"/>
      <c r="P1172" s="19"/>
    </row>
    <row r="1173" ht="16.6" customHeight="1">
      <c r="A1173" s="29">
        <v>44197</v>
      </c>
      <c r="B1173" s="30">
        <v>31.6</v>
      </c>
      <c r="C1173" s="19">
        <v>33.3</v>
      </c>
      <c r="D1173" s="19">
        <v>33.3681818181818</v>
      </c>
      <c r="E1173" s="31"/>
      <c r="F1173" s="30">
        <v>14.9</v>
      </c>
      <c r="G1173" s="19">
        <v>16.2</v>
      </c>
      <c r="H1173" s="19">
        <v>16.1590909090909</v>
      </c>
      <c r="I1173" s="32"/>
      <c r="J1173" s="33">
        <v>16.2560000000002</v>
      </c>
      <c r="K1173" s="33">
        <v>14.9533333333333</v>
      </c>
      <c r="L1173" s="33">
        <v>24.2272727272727</v>
      </c>
      <c r="M1173" s="7"/>
      <c r="N1173" s="7"/>
      <c r="O1173" s="19"/>
      <c r="P1173" s="19"/>
    </row>
    <row r="1174" ht="16.6" customHeight="1">
      <c r="A1174" s="29">
        <v>44228</v>
      </c>
      <c r="B1174" s="30">
        <v>32.1</v>
      </c>
      <c r="C1174" s="19">
        <v>32.3</v>
      </c>
      <c r="D1174" s="19">
        <v>32.2681818181818</v>
      </c>
      <c r="E1174" s="31"/>
      <c r="F1174" s="30">
        <v>15.7</v>
      </c>
      <c r="G1174" s="19">
        <v>15.9</v>
      </c>
      <c r="H1174" s="19">
        <v>15.8636363636364</v>
      </c>
      <c r="I1174" s="32"/>
      <c r="J1174" s="33">
        <v>20.0660000000002</v>
      </c>
      <c r="K1174" s="33">
        <v>22.45</v>
      </c>
      <c r="L1174" s="33">
        <v>19.1636363636364</v>
      </c>
      <c r="M1174" s="7"/>
      <c r="N1174" s="7"/>
      <c r="O1174" s="19"/>
      <c r="P1174" s="19"/>
    </row>
    <row r="1175" ht="16.6" customHeight="1">
      <c r="A1175" s="29">
        <v>44256</v>
      </c>
      <c r="B1175" s="30">
        <v>28.1</v>
      </c>
      <c r="C1175" s="19">
        <v>28.6</v>
      </c>
      <c r="D1175" s="19">
        <v>28.75</v>
      </c>
      <c r="E1175" s="31"/>
      <c r="F1175" s="30">
        <v>12.4</v>
      </c>
      <c r="G1175" s="19">
        <v>12.9</v>
      </c>
      <c r="H1175" s="19">
        <v>13.0863636363636</v>
      </c>
      <c r="I1175" s="32"/>
      <c r="J1175" s="33">
        <v>21.0820000000003</v>
      </c>
      <c r="K1175" s="33">
        <v>22.65</v>
      </c>
      <c r="L1175" s="33">
        <v>17.3909090909091</v>
      </c>
      <c r="M1175" s="7"/>
      <c r="N1175" s="7"/>
      <c r="O1175" s="19"/>
      <c r="P1175" s="19"/>
    </row>
    <row r="1176" ht="16.6" customHeight="1">
      <c r="A1176" s="29">
        <v>44287</v>
      </c>
      <c r="B1176" s="30">
        <v>23.4</v>
      </c>
      <c r="C1176" s="19">
        <v>23.9</v>
      </c>
      <c r="D1176" s="19">
        <v>24.0409090909091</v>
      </c>
      <c r="E1176" s="31"/>
      <c r="F1176" s="30">
        <v>9.4</v>
      </c>
      <c r="G1176" s="19">
        <v>9.1</v>
      </c>
      <c r="H1176" s="19">
        <v>9.372727272727269</v>
      </c>
      <c r="I1176" s="32"/>
      <c r="J1176" s="33">
        <v>24.1300000000003</v>
      </c>
      <c r="K1176" s="33">
        <v>19.6933333333333</v>
      </c>
      <c r="L1176" s="33">
        <v>22.2545454545455</v>
      </c>
      <c r="M1176" s="7"/>
      <c r="N1176" s="7"/>
      <c r="O1176" s="19"/>
      <c r="P1176" s="19"/>
    </row>
    <row r="1177" ht="16.6" customHeight="1">
      <c r="A1177" s="29">
        <v>44317</v>
      </c>
      <c r="B1177" s="30">
        <v>18.4</v>
      </c>
      <c r="C1177" s="19">
        <v>18.8</v>
      </c>
      <c r="D1177" s="19">
        <v>18.8818181818182</v>
      </c>
      <c r="E1177" s="31"/>
      <c r="F1177" s="30">
        <v>6.7</v>
      </c>
      <c r="G1177" s="19">
        <v>6.4</v>
      </c>
      <c r="H1177" s="19">
        <v>6.33181818181818</v>
      </c>
      <c r="I1177" s="32"/>
      <c r="J1177" s="33">
        <v>34.2900000000004</v>
      </c>
      <c r="K1177" s="33">
        <v>38.4366666666667</v>
      </c>
      <c r="L1177" s="33">
        <v>24.2363636363636</v>
      </c>
      <c r="M1177" s="7"/>
      <c r="N1177" s="7"/>
      <c r="O1177" s="19"/>
      <c r="P1177" s="19"/>
    </row>
    <row r="1178" ht="16.6" customHeight="1">
      <c r="A1178" s="29">
        <v>44348</v>
      </c>
      <c r="B1178" s="30">
        <v>14.6</v>
      </c>
      <c r="C1178" s="19">
        <v>15.3</v>
      </c>
      <c r="D1178" s="19">
        <v>15.35</v>
      </c>
      <c r="E1178" s="31"/>
      <c r="F1178" s="30">
        <v>4.6</v>
      </c>
      <c r="G1178" s="19">
        <v>4.3</v>
      </c>
      <c r="H1178" s="19">
        <v>4.39090909090909</v>
      </c>
      <c r="I1178" s="32"/>
      <c r="J1178" s="33">
        <v>40.1320000000005</v>
      </c>
      <c r="K1178" s="33">
        <v>38.4533333333333</v>
      </c>
      <c r="L1178" s="33">
        <v>26.952380952381</v>
      </c>
      <c r="M1178" s="7"/>
      <c r="N1178" s="7"/>
      <c r="O1178" s="19"/>
      <c r="P1178" s="19"/>
    </row>
    <row r="1179" ht="16.6" customHeight="1">
      <c r="A1179" s="29">
        <v>44378</v>
      </c>
      <c r="B1179" s="30">
        <v>14.4</v>
      </c>
      <c r="C1179" s="19">
        <v>14.8</v>
      </c>
      <c r="D1179" s="19">
        <v>14.8904761904762</v>
      </c>
      <c r="E1179" s="31"/>
      <c r="F1179" s="30">
        <v>3.7</v>
      </c>
      <c r="G1179" s="19">
        <v>3.6</v>
      </c>
      <c r="H1179" s="19">
        <v>3.67142857142857</v>
      </c>
      <c r="I1179" s="32"/>
      <c r="J1179" s="33">
        <v>28.1940000000003</v>
      </c>
      <c r="K1179" s="33">
        <v>28.92</v>
      </c>
      <c r="L1179" s="33">
        <v>27.4285714285714</v>
      </c>
      <c r="M1179" s="7"/>
      <c r="N1179" s="7"/>
      <c r="O1179" s="19"/>
      <c r="P1179" s="19"/>
    </row>
    <row r="1180" ht="16.6" customHeight="1">
      <c r="A1180" s="29">
        <v>44409</v>
      </c>
      <c r="B1180" s="30">
        <v>16.2</v>
      </c>
      <c r="C1180" s="19">
        <v>16.6</v>
      </c>
      <c r="D1180" s="19">
        <v>16.6619047619048</v>
      </c>
      <c r="E1180" s="31"/>
      <c r="F1180" s="30">
        <v>4.3</v>
      </c>
      <c r="G1180" s="19">
        <v>3.9</v>
      </c>
      <c r="H1180" s="19">
        <v>3.92857142857143</v>
      </c>
      <c r="I1180" s="32"/>
      <c r="J1180" s="33">
        <v>34.0360000000004</v>
      </c>
      <c r="K1180" s="33">
        <v>30.5233333333333</v>
      </c>
      <c r="L1180" s="33">
        <v>27.0380952380952</v>
      </c>
      <c r="M1180" s="7"/>
      <c r="N1180" s="7"/>
      <c r="O1180" s="19"/>
      <c r="P1180" s="19"/>
    </row>
    <row r="1181" ht="16.6" customHeight="1">
      <c r="A1181" s="29">
        <v>44440</v>
      </c>
      <c r="B1181" s="30">
        <v>19.5</v>
      </c>
      <c r="C1181" s="19">
        <v>20.4</v>
      </c>
      <c r="D1181" s="19">
        <v>20.3904761904762</v>
      </c>
      <c r="E1181" s="31"/>
      <c r="F1181" s="30">
        <v>6.3</v>
      </c>
      <c r="G1181" s="19">
        <v>5.8</v>
      </c>
      <c r="H1181" s="19">
        <v>5.63333333333333</v>
      </c>
      <c r="I1181" s="32"/>
      <c r="J1181" s="33">
        <v>33.5280000000004</v>
      </c>
      <c r="K1181" s="33">
        <v>36.0466666666667</v>
      </c>
      <c r="L1181" s="33">
        <v>25.3142857142857</v>
      </c>
      <c r="M1181" s="7"/>
      <c r="N1181" s="7"/>
      <c r="O1181" s="19"/>
      <c r="P1181" s="19"/>
    </row>
    <row r="1182" ht="16.6" customHeight="1">
      <c r="A1182" s="29">
        <v>44470</v>
      </c>
      <c r="B1182" s="30">
        <v>23.3</v>
      </c>
      <c r="C1182" s="19">
        <v>24.4</v>
      </c>
      <c r="D1182" s="19">
        <v>24.5428571428571</v>
      </c>
      <c r="E1182" s="31"/>
      <c r="F1182" s="30">
        <v>8.800000000000001</v>
      </c>
      <c r="G1182" s="19">
        <v>8.1</v>
      </c>
      <c r="H1182" s="19">
        <v>8.05238095238095</v>
      </c>
      <c r="I1182" s="32"/>
      <c r="J1182" s="33">
        <v>30.2260000000004</v>
      </c>
      <c r="K1182" s="33">
        <v>30.8633333333333</v>
      </c>
      <c r="L1182" s="33">
        <v>22.9238095238095</v>
      </c>
      <c r="M1182" s="7"/>
      <c r="N1182" s="7"/>
      <c r="O1182" s="19"/>
      <c r="P1182" s="19"/>
    </row>
    <row r="1183" ht="16.6" customHeight="1">
      <c r="A1183" s="29">
        <v>44501</v>
      </c>
      <c r="B1183" s="30">
        <v>27.8</v>
      </c>
      <c r="C1183" s="19">
        <v>28.3</v>
      </c>
      <c r="D1183" s="19">
        <v>28.6</v>
      </c>
      <c r="E1183" s="31"/>
      <c r="F1183" s="30">
        <v>11.7</v>
      </c>
      <c r="G1183" s="19">
        <v>11.8</v>
      </c>
      <c r="H1183" s="19">
        <v>11.9142857142857</v>
      </c>
      <c r="I1183" s="32"/>
      <c r="J1183" s="33">
        <v>23.6220000000003</v>
      </c>
      <c r="K1183" s="33">
        <v>22.2433333333333</v>
      </c>
      <c r="L1183" s="33">
        <v>36.247619047619</v>
      </c>
      <c r="M1183" s="7"/>
      <c r="N1183" s="7"/>
      <c r="O1183" s="19">
        <f>AVERAGE(B1185,F1185)</f>
        <v>16.3458333333333</v>
      </c>
      <c r="P1183" t="s" s="34">
        <v>16</v>
      </c>
    </row>
    <row r="1184" ht="16.6" customHeight="1">
      <c r="A1184" s="29">
        <v>44531</v>
      </c>
      <c r="B1184" s="30">
        <v>30.6</v>
      </c>
      <c r="C1184" s="19">
        <v>30.7</v>
      </c>
      <c r="D1184" s="19">
        <v>30.8952380952381</v>
      </c>
      <c r="E1184" s="31"/>
      <c r="F1184" s="30">
        <v>13.8</v>
      </c>
      <c r="G1184" s="19">
        <v>13.8</v>
      </c>
      <c r="H1184" s="19">
        <v>13.9238095238095</v>
      </c>
      <c r="I1184" s="32"/>
      <c r="J1184" s="33">
        <v>29.2100000000004</v>
      </c>
      <c r="K1184" s="33">
        <v>27.0566666666667</v>
      </c>
      <c r="L1184" s="33">
        <v>25.0285714285714</v>
      </c>
      <c r="M1184" s="7"/>
      <c r="N1184" s="7"/>
      <c r="O1184" s="19">
        <f>AVERAGE(D1185,H1185)</f>
        <v>16.7070165945166</v>
      </c>
      <c r="P1184" t="s" s="34">
        <v>17</v>
      </c>
    </row>
    <row r="1185" ht="16.6" customHeight="1">
      <c r="A1185" t="s" s="35">
        <v>18</v>
      </c>
      <c r="B1185" s="36">
        <f>AVERAGE(B1173:B1184)</f>
        <v>23.3333333333333</v>
      </c>
      <c r="C1185" s="36">
        <f>AVERAGE(C1173:C1184)</f>
        <v>23.95</v>
      </c>
      <c r="D1185" s="36">
        <f>AVERAGE(D1173:D1184)</f>
        <v>24.0533369408369</v>
      </c>
      <c r="E1185" s="37"/>
      <c r="F1185" s="36">
        <f>AVERAGE(F1173:F1184)</f>
        <v>9.358333333333331</v>
      </c>
      <c r="G1185" s="36">
        <f>AVERAGE(G1173:G1184)</f>
        <v>9.31666666666667</v>
      </c>
      <c r="H1185" s="36">
        <f>AVERAGE(H1173:H1184)</f>
        <v>9.360696248196239</v>
      </c>
      <c r="I1185" s="38"/>
      <c r="J1185" s="36">
        <f>AVERAGE(J1173:J1184)</f>
        <v>27.897666666667</v>
      </c>
      <c r="K1185" s="36">
        <f>AVERAGE(K1173:K1184)</f>
        <v>27.6908333333333</v>
      </c>
      <c r="L1185" s="36">
        <f>AVERAGE(L1173:L1184)</f>
        <v>24.850505050505</v>
      </c>
      <c r="M1185" s="7"/>
      <c r="N1185" s="7"/>
      <c r="O1185" s="19">
        <f>O1184-O1183</f>
        <v>0.3611832611833</v>
      </c>
      <c r="P1185" t="s" s="39">
        <v>19</v>
      </c>
    </row>
    <row r="1186" ht="16.6" customHeight="1">
      <c r="A1186" s="44"/>
      <c r="B1186" s="41"/>
      <c r="C1186" s="41"/>
      <c r="D1186" t="s" s="40">
        <v>55</v>
      </c>
      <c r="E1186" s="42"/>
      <c r="F1186" s="41"/>
      <c r="G1186" s="41"/>
      <c r="H1186" t="s" s="40">
        <v>21</v>
      </c>
      <c r="I1186" s="32"/>
      <c r="J1186" s="19"/>
      <c r="K1186" s="19"/>
      <c r="L1186" s="19"/>
      <c r="M1186" s="43"/>
      <c r="N1186" s="19"/>
      <c r="O1186" s="19"/>
      <c r="P1186" s="19"/>
    </row>
    <row r="1187" ht="16.6" customHeight="1">
      <c r="A1187" s="44"/>
      <c r="B1187" s="41"/>
      <c r="C1187" s="41"/>
      <c r="D1187" s="41"/>
      <c r="E1187" s="42"/>
      <c r="F1187" s="41"/>
      <c r="G1187" s="41"/>
      <c r="H1187" s="41"/>
      <c r="I1187" s="32"/>
      <c r="J1187" s="19"/>
      <c r="K1187" s="19"/>
      <c r="L1187" s="19"/>
      <c r="M1187" s="43"/>
      <c r="N1187" s="28"/>
      <c r="O1187" s="28"/>
      <c r="P1187" s="28"/>
    </row>
    <row r="1188" ht="46.65" customHeight="1">
      <c r="A1188" t="s" s="20">
        <v>552</v>
      </c>
      <c r="B1188" t="s" s="21">
        <v>553</v>
      </c>
      <c r="C1188" t="s" s="22">
        <v>554</v>
      </c>
      <c r="D1188" t="s" s="22">
        <v>555</v>
      </c>
      <c r="E1188" s="23"/>
      <c r="F1188" t="s" s="21">
        <v>556</v>
      </c>
      <c r="G1188" t="s" s="24">
        <v>554</v>
      </c>
      <c r="H1188" t="s" s="24">
        <v>555</v>
      </c>
      <c r="I1188" s="25"/>
      <c r="J1188" t="s" s="21">
        <v>168</v>
      </c>
      <c r="K1188" t="s" s="26">
        <v>557</v>
      </c>
      <c r="L1188" t="s" s="26">
        <v>558</v>
      </c>
      <c r="M1188" t="s" s="45">
        <v>559</v>
      </c>
      <c r="N1188" s="7"/>
      <c r="O1188" s="19"/>
      <c r="P1188" s="46"/>
    </row>
    <row r="1189" ht="16.6" customHeight="1">
      <c r="A1189" s="29">
        <v>44197</v>
      </c>
      <c r="B1189" s="30">
        <v>29.2</v>
      </c>
      <c r="C1189" s="19">
        <v>31.3</v>
      </c>
      <c r="D1189" s="19">
        <v>31.3</v>
      </c>
      <c r="E1189" s="31"/>
      <c r="F1189" s="30">
        <v>12.8</v>
      </c>
      <c r="G1189" s="19">
        <v>13.9</v>
      </c>
      <c r="H1189" s="19">
        <v>13.9</v>
      </c>
      <c r="I1189" s="32"/>
      <c r="J1189" s="33">
        <v>16.7640000000002</v>
      </c>
      <c r="K1189" s="33">
        <v>12.5379310344828</v>
      </c>
      <c r="L1189" s="33">
        <v>28.0666666666667</v>
      </c>
      <c r="M1189" s="7"/>
      <c r="N1189" s="7"/>
      <c r="O1189" s="19"/>
      <c r="P1189" s="47"/>
    </row>
    <row r="1190" ht="16.6" customHeight="1">
      <c r="A1190" s="29">
        <v>44228</v>
      </c>
      <c r="B1190" s="30">
        <v>30</v>
      </c>
      <c r="C1190" s="19">
        <v>30.3</v>
      </c>
      <c r="D1190" s="19">
        <v>30.3</v>
      </c>
      <c r="E1190" s="31"/>
      <c r="F1190" s="30">
        <v>13.5</v>
      </c>
      <c r="G1190" s="19">
        <v>13.5</v>
      </c>
      <c r="H1190" s="19">
        <v>13.5</v>
      </c>
      <c r="I1190" s="32"/>
      <c r="J1190" s="33">
        <v>19.5580000000002</v>
      </c>
      <c r="K1190" s="33">
        <v>25.3413793103448</v>
      </c>
      <c r="L1190" s="33">
        <v>15.4333333333333</v>
      </c>
      <c r="M1190" s="7"/>
      <c r="N1190" s="7"/>
      <c r="O1190" s="19"/>
      <c r="P1190" s="47"/>
    </row>
    <row r="1191" ht="16.6" customHeight="1">
      <c r="A1191" s="29">
        <v>44256</v>
      </c>
      <c r="B1191" s="30">
        <v>26.1</v>
      </c>
      <c r="C1191" s="19">
        <v>27.3</v>
      </c>
      <c r="D1191" s="19">
        <v>27.3</v>
      </c>
      <c r="E1191" s="31"/>
      <c r="F1191" s="30">
        <v>11</v>
      </c>
      <c r="G1191" s="19">
        <v>11.6</v>
      </c>
      <c r="H1191" s="19">
        <v>11.6</v>
      </c>
      <c r="I1191" s="32"/>
      <c r="J1191" s="33">
        <v>21.5900000000003</v>
      </c>
      <c r="K1191" s="33">
        <v>21.0068965517241</v>
      </c>
      <c r="L1191" s="33">
        <v>14.3</v>
      </c>
      <c r="M1191" s="7"/>
      <c r="N1191" s="7"/>
      <c r="O1191" s="19"/>
      <c r="P1191" s="47"/>
    </row>
    <row r="1192" ht="16.6" customHeight="1">
      <c r="A1192" s="29">
        <v>44287</v>
      </c>
      <c r="B1192" s="30">
        <v>21.7</v>
      </c>
      <c r="C1192" s="19">
        <v>22.7</v>
      </c>
      <c r="D1192" s="19">
        <v>22.7</v>
      </c>
      <c r="E1192" s="31"/>
      <c r="F1192" s="30">
        <v>8.199999999999999</v>
      </c>
      <c r="G1192" s="19">
        <v>9</v>
      </c>
      <c r="H1192" s="19">
        <v>9</v>
      </c>
      <c r="I1192" s="32"/>
      <c r="J1192" s="33">
        <v>28.7020000000004</v>
      </c>
      <c r="K1192" s="33">
        <v>24.2310344827586</v>
      </c>
      <c r="L1192" s="33">
        <v>20.0666666666667</v>
      </c>
      <c r="M1192" s="7"/>
      <c r="N1192" s="7"/>
      <c r="O1192" s="19"/>
      <c r="P1192" s="47"/>
    </row>
    <row r="1193" ht="16.6" customHeight="1">
      <c r="A1193" s="29">
        <v>44317</v>
      </c>
      <c r="B1193" s="30">
        <v>17.4</v>
      </c>
      <c r="C1193" s="19">
        <v>17.8</v>
      </c>
      <c r="D1193" s="19">
        <v>17.8</v>
      </c>
      <c r="E1193" s="31"/>
      <c r="F1193" s="30">
        <v>5.9</v>
      </c>
      <c r="G1193" s="19">
        <v>6.7</v>
      </c>
      <c r="H1193" s="19">
        <v>6.7</v>
      </c>
      <c r="I1193" s="32"/>
      <c r="J1193" s="33">
        <v>42.1640000000005</v>
      </c>
      <c r="K1193" s="33">
        <v>46.6</v>
      </c>
      <c r="L1193" s="33">
        <v>29.8777777777778</v>
      </c>
      <c r="M1193" s="7"/>
      <c r="N1193" s="7"/>
      <c r="O1193" s="19"/>
      <c r="P1193" s="47"/>
    </row>
    <row r="1194" ht="16.6" customHeight="1">
      <c r="A1194" s="29">
        <v>44348</v>
      </c>
      <c r="B1194" s="30">
        <v>14.1</v>
      </c>
      <c r="C1194" s="19">
        <v>14.6</v>
      </c>
      <c r="D1194" s="19">
        <v>14.6</v>
      </c>
      <c r="E1194" s="31"/>
      <c r="F1194" s="30">
        <v>4.3</v>
      </c>
      <c r="G1194" s="19">
        <v>4.7</v>
      </c>
      <c r="H1194" s="19">
        <v>4.7</v>
      </c>
      <c r="I1194" s="32"/>
      <c r="J1194" s="33">
        <v>52.5780000000006</v>
      </c>
      <c r="K1194" s="33">
        <v>50.1</v>
      </c>
      <c r="L1194" s="33">
        <v>37.8</v>
      </c>
      <c r="M1194" s="7"/>
      <c r="N1194" s="7"/>
      <c r="O1194" s="19"/>
      <c r="P1194" s="47"/>
    </row>
    <row r="1195" ht="16.6" customHeight="1">
      <c r="A1195" s="29">
        <v>44378</v>
      </c>
      <c r="B1195" s="30">
        <v>13.9</v>
      </c>
      <c r="C1195" s="19">
        <v>14</v>
      </c>
      <c r="D1195" s="19">
        <v>14</v>
      </c>
      <c r="E1195" s="31"/>
      <c r="F1195" s="30">
        <v>3.1</v>
      </c>
      <c r="G1195" s="19">
        <v>4.5</v>
      </c>
      <c r="H1195" s="19">
        <v>4.5</v>
      </c>
      <c r="I1195" s="32"/>
      <c r="J1195" s="33">
        <v>43.4340000000005</v>
      </c>
      <c r="K1195" s="33">
        <v>45.1586206896552</v>
      </c>
      <c r="L1195" s="33">
        <v>36.0736842105263</v>
      </c>
      <c r="M1195" s="7"/>
      <c r="N1195" s="7"/>
      <c r="O1195" s="19"/>
      <c r="P1195" s="47"/>
    </row>
    <row r="1196" ht="16.6" customHeight="1">
      <c r="A1196" s="29">
        <v>44409</v>
      </c>
      <c r="B1196" s="30">
        <v>15.3</v>
      </c>
      <c r="C1196" s="19">
        <v>15.4</v>
      </c>
      <c r="D1196" s="19">
        <v>15.4</v>
      </c>
      <c r="E1196" s="31"/>
      <c r="F1196" s="30">
        <v>3.7</v>
      </c>
      <c r="G1196" s="19">
        <v>4.6</v>
      </c>
      <c r="H1196" s="19">
        <v>4.6</v>
      </c>
      <c r="I1196" s="32"/>
      <c r="J1196" s="33">
        <v>45.7200000000006</v>
      </c>
      <c r="K1196" s="33">
        <v>46.1793103448276</v>
      </c>
      <c r="L1196" s="33">
        <v>43.9111111111111</v>
      </c>
      <c r="M1196" s="7"/>
      <c r="N1196" s="7"/>
      <c r="O1196" s="19"/>
      <c r="P1196" s="33"/>
    </row>
    <row r="1197" ht="16.6" customHeight="1">
      <c r="A1197" s="29">
        <v>44440</v>
      </c>
      <c r="B1197" s="30">
        <v>18.2</v>
      </c>
      <c r="C1197" s="19">
        <v>18.4</v>
      </c>
      <c r="D1197" s="19">
        <v>18.4</v>
      </c>
      <c r="E1197" s="31"/>
      <c r="F1197" s="30">
        <v>5.2</v>
      </c>
      <c r="G1197" s="19">
        <v>5.8</v>
      </c>
      <c r="H1197" s="19">
        <v>5.8</v>
      </c>
      <c r="I1197" s="32"/>
      <c r="J1197" s="33">
        <v>46.2280000000006</v>
      </c>
      <c r="K1197" s="33">
        <v>50.0413793103448</v>
      </c>
      <c r="L1197" s="33">
        <v>30.8666666666667</v>
      </c>
      <c r="M1197" s="7"/>
      <c r="N1197" s="7"/>
      <c r="O1197" s="19"/>
      <c r="P1197" s="33"/>
    </row>
    <row r="1198" ht="16.6" customHeight="1">
      <c r="A1198" s="29">
        <v>44470</v>
      </c>
      <c r="B1198" s="30">
        <v>21.4</v>
      </c>
      <c r="C1198" s="19">
        <v>22.6</v>
      </c>
      <c r="D1198" s="19">
        <v>22.6</v>
      </c>
      <c r="E1198" s="31"/>
      <c r="F1198" s="30">
        <v>7.3</v>
      </c>
      <c r="G1198" s="19">
        <v>7.4</v>
      </c>
      <c r="H1198" s="19">
        <v>7.4</v>
      </c>
      <c r="I1198" s="32"/>
      <c r="J1198" s="33">
        <v>39.8780000000005</v>
      </c>
      <c r="K1198" s="33">
        <v>36.5310344827586</v>
      </c>
      <c r="L1198" s="33">
        <v>30.0888888888889</v>
      </c>
      <c r="M1198" s="7"/>
      <c r="N1198" s="7"/>
      <c r="O1198" s="19"/>
      <c r="P1198" s="33"/>
    </row>
    <row r="1199" ht="16.6" customHeight="1">
      <c r="A1199" s="29">
        <v>44501</v>
      </c>
      <c r="B1199" s="30">
        <v>25.6</v>
      </c>
      <c r="C1199" s="19">
        <v>26.6</v>
      </c>
      <c r="D1199" s="19">
        <v>26.6</v>
      </c>
      <c r="E1199" s="31"/>
      <c r="F1199" s="30">
        <v>9.6</v>
      </c>
      <c r="G1199" s="19">
        <v>10.4</v>
      </c>
      <c r="H1199" s="19">
        <v>10.4</v>
      </c>
      <c r="I1199" s="32"/>
      <c r="J1199" s="33">
        <v>28.4480000000003</v>
      </c>
      <c r="K1199" s="33">
        <v>28.6931034482759</v>
      </c>
      <c r="L1199" s="33">
        <v>26.6222222222222</v>
      </c>
      <c r="M1199" s="7"/>
      <c r="N1199" s="7"/>
      <c r="O1199" s="19">
        <f>AVERAGE(B1201,F1201)</f>
        <v>14.9125</v>
      </c>
      <c r="P1199" t="s" s="34">
        <v>16</v>
      </c>
    </row>
    <row r="1200" ht="16.6" customHeight="1">
      <c r="A1200" s="29">
        <v>44531</v>
      </c>
      <c r="B1200" s="30">
        <v>28.4</v>
      </c>
      <c r="C1200" s="19">
        <v>29</v>
      </c>
      <c r="D1200" s="19">
        <v>29</v>
      </c>
      <c r="E1200" s="31"/>
      <c r="F1200" s="30">
        <v>12</v>
      </c>
      <c r="G1200" s="19">
        <v>12.3</v>
      </c>
      <c r="H1200" s="19">
        <v>12.3</v>
      </c>
      <c r="I1200" s="32"/>
      <c r="J1200" s="33">
        <v>24.6380000000003</v>
      </c>
      <c r="K1200" s="33">
        <v>22.7551724137931</v>
      </c>
      <c r="L1200" s="33">
        <v>28.4222222222222</v>
      </c>
      <c r="M1200" s="7"/>
      <c r="N1200" s="7"/>
      <c r="O1200" s="19">
        <f>AVERAGE(D1201,H1201)</f>
        <v>15.6</v>
      </c>
      <c r="P1200" t="s" s="34">
        <v>17</v>
      </c>
    </row>
    <row r="1201" ht="16.6" customHeight="1">
      <c r="A1201" t="s" s="35">
        <v>18</v>
      </c>
      <c r="B1201" s="36">
        <f>AVERAGE(B1189:B1200)</f>
        <v>21.775</v>
      </c>
      <c r="C1201" s="36">
        <f>AVERAGE(C1189:C1200)</f>
        <v>22.5</v>
      </c>
      <c r="D1201" s="36">
        <f>AVERAGE(D1189:D1200)</f>
        <v>22.5</v>
      </c>
      <c r="E1201" s="37"/>
      <c r="F1201" s="36">
        <f>AVERAGE(F1189:F1200)</f>
        <v>8.050000000000001</v>
      </c>
      <c r="G1201" s="36">
        <f>AVERAGE(G1189:G1200)</f>
        <v>8.699999999999999</v>
      </c>
      <c r="H1201" s="36">
        <f>AVERAGE(H1189:H1200)</f>
        <v>8.699999999999999</v>
      </c>
      <c r="I1201" s="38"/>
      <c r="J1201" s="36">
        <f>AVERAGE(J1189:J1200)</f>
        <v>34.1418333333338</v>
      </c>
      <c r="K1201" s="36">
        <f>AVERAGE(K1189:K1200)</f>
        <v>34.0979885057471</v>
      </c>
      <c r="L1201" s="36">
        <f>AVERAGE(L1189:L1200)</f>
        <v>28.4607699805068</v>
      </c>
      <c r="M1201" s="7"/>
      <c r="N1201" s="7"/>
      <c r="O1201" s="19">
        <f>O1200-O1199</f>
        <v>0.6875</v>
      </c>
      <c r="P1201" t="s" s="39">
        <v>19</v>
      </c>
    </row>
    <row r="1202" ht="16.6" customHeight="1">
      <c r="A1202" t="s" s="40">
        <v>20</v>
      </c>
      <c r="B1202" s="41"/>
      <c r="C1202" s="41"/>
      <c r="D1202" t="s" s="40">
        <v>55</v>
      </c>
      <c r="E1202" s="42"/>
      <c r="F1202" s="41"/>
      <c r="G1202" s="41"/>
      <c r="H1202" t="s" s="40">
        <v>21</v>
      </c>
      <c r="I1202" s="32"/>
      <c r="J1202" s="19"/>
      <c r="K1202" s="19"/>
      <c r="L1202" s="19"/>
      <c r="M1202" s="43"/>
      <c r="N1202" s="19"/>
      <c r="O1202" s="19"/>
      <c r="P1202" s="19"/>
    </row>
    <row r="1203" ht="16.6" customHeight="1">
      <c r="A1203" s="44"/>
      <c r="B1203" s="41"/>
      <c r="C1203" s="41"/>
      <c r="D1203" s="41"/>
      <c r="E1203" s="42"/>
      <c r="F1203" s="41"/>
      <c r="G1203" s="41"/>
      <c r="H1203" s="41"/>
      <c r="I1203" s="32"/>
      <c r="J1203" s="19"/>
      <c r="K1203" s="19"/>
      <c r="L1203" s="19"/>
      <c r="M1203" s="43"/>
      <c r="N1203" s="28"/>
      <c r="O1203" s="28"/>
      <c r="P1203" s="19"/>
    </row>
    <row r="1204" ht="46.65" customHeight="1">
      <c r="A1204" t="s" s="20">
        <v>560</v>
      </c>
      <c r="B1204" t="s" s="21">
        <v>545</v>
      </c>
      <c r="C1204" t="s" s="22">
        <v>561</v>
      </c>
      <c r="D1204" t="s" s="22">
        <v>562</v>
      </c>
      <c r="E1204" s="23"/>
      <c r="F1204" t="s" s="21">
        <v>548</v>
      </c>
      <c r="G1204" t="s" s="24">
        <v>561</v>
      </c>
      <c r="H1204" t="s" s="24">
        <v>562</v>
      </c>
      <c r="I1204" s="32"/>
      <c r="J1204" t="s" s="21">
        <v>213</v>
      </c>
      <c r="K1204" t="s" s="26">
        <v>563</v>
      </c>
      <c r="L1204" t="s" s="26">
        <v>564</v>
      </c>
      <c r="M1204" t="s" s="45">
        <v>565</v>
      </c>
      <c r="N1204" s="7"/>
      <c r="O1204" s="19"/>
      <c r="P1204" s="19"/>
    </row>
    <row r="1205" ht="16.6" customHeight="1">
      <c r="A1205" s="29">
        <v>44197</v>
      </c>
      <c r="B1205" s="30">
        <v>29.7</v>
      </c>
      <c r="C1205" s="19">
        <v>31.2</v>
      </c>
      <c r="D1205" s="19">
        <v>31.1454545454545</v>
      </c>
      <c r="E1205" s="31"/>
      <c r="F1205" s="30">
        <v>12.8</v>
      </c>
      <c r="G1205" s="19">
        <v>12.6</v>
      </c>
      <c r="H1205" s="19">
        <v>12.5909090909091</v>
      </c>
      <c r="I1205" s="32"/>
      <c r="J1205" s="33">
        <v>17.7800000000002</v>
      </c>
      <c r="K1205" s="33">
        <v>14.1933333333333</v>
      </c>
      <c r="L1205" s="33">
        <v>31.3545454545455</v>
      </c>
      <c r="M1205" s="7"/>
      <c r="N1205" s="7"/>
      <c r="O1205" s="19"/>
      <c r="P1205" s="19"/>
    </row>
    <row r="1206" ht="16.6" customHeight="1">
      <c r="A1206" s="29">
        <v>44228</v>
      </c>
      <c r="B1206" s="30">
        <v>30.6</v>
      </c>
      <c r="C1206" s="19">
        <v>30.3</v>
      </c>
      <c r="D1206" s="19">
        <v>30.3227272727273</v>
      </c>
      <c r="E1206" s="31"/>
      <c r="F1206" s="30">
        <v>13.5</v>
      </c>
      <c r="G1206" s="19">
        <v>12.5</v>
      </c>
      <c r="H1206" s="19">
        <v>12.55</v>
      </c>
      <c r="I1206" s="32"/>
      <c r="J1206" s="33">
        <v>23.8760000000003</v>
      </c>
      <c r="K1206" s="33">
        <v>30.41</v>
      </c>
      <c r="L1206" s="33">
        <v>19.8909090909091</v>
      </c>
      <c r="M1206" s="7"/>
      <c r="N1206" s="7"/>
      <c r="O1206" s="19"/>
      <c r="P1206" s="19"/>
    </row>
    <row r="1207" ht="16.6" customHeight="1">
      <c r="A1207" s="29">
        <v>44256</v>
      </c>
      <c r="B1207" s="30">
        <v>26.5</v>
      </c>
      <c r="C1207" s="19">
        <v>27</v>
      </c>
      <c r="D1207" s="19">
        <v>27.0545454545455</v>
      </c>
      <c r="E1207" s="31"/>
      <c r="F1207" s="30">
        <v>10.8</v>
      </c>
      <c r="G1207" s="19">
        <v>10.2</v>
      </c>
      <c r="H1207" s="19">
        <v>10.2909090909091</v>
      </c>
      <c r="I1207" s="32"/>
      <c r="J1207" s="33">
        <v>25.6540000000003</v>
      </c>
      <c r="K1207" s="33">
        <v>25.2866666666667</v>
      </c>
      <c r="L1207" s="33">
        <v>12.9909090909091</v>
      </c>
      <c r="M1207" s="7"/>
      <c r="N1207" s="7"/>
      <c r="O1207" s="19"/>
      <c r="P1207" s="19"/>
    </row>
    <row r="1208" ht="16.6" customHeight="1">
      <c r="A1208" s="29">
        <v>44287</v>
      </c>
      <c r="B1208" s="30">
        <v>21.9</v>
      </c>
      <c r="C1208" s="19">
        <v>22.3</v>
      </c>
      <c r="D1208" s="19">
        <v>22.5136363636364</v>
      </c>
      <c r="E1208" s="31"/>
      <c r="F1208" s="30">
        <v>8.1</v>
      </c>
      <c r="G1208" s="19">
        <v>7.2</v>
      </c>
      <c r="H1208" s="19">
        <v>7.39545454545455</v>
      </c>
      <c r="I1208" s="32"/>
      <c r="J1208" s="33">
        <v>31.7500000000004</v>
      </c>
      <c r="K1208" s="33">
        <v>27.7066666666667</v>
      </c>
      <c r="L1208" s="33">
        <v>24.5272727272727</v>
      </c>
      <c r="M1208" s="7"/>
      <c r="N1208" s="7"/>
      <c r="O1208" s="19"/>
      <c r="P1208" s="19"/>
    </row>
    <row r="1209" ht="16.6" customHeight="1">
      <c r="A1209" s="29">
        <v>44317</v>
      </c>
      <c r="B1209" s="30">
        <v>17.2</v>
      </c>
      <c r="C1209" s="19">
        <v>17.6</v>
      </c>
      <c r="D1209" s="19">
        <v>17.5818181818182</v>
      </c>
      <c r="E1209" s="31"/>
      <c r="F1209" s="30">
        <v>5.8</v>
      </c>
      <c r="G1209" s="19">
        <v>5.3</v>
      </c>
      <c r="H1209" s="19">
        <v>5.31363636363636</v>
      </c>
      <c r="I1209" s="32"/>
      <c r="J1209" s="33">
        <v>49.7840000000006</v>
      </c>
      <c r="K1209" s="33">
        <v>53.4133333333333</v>
      </c>
      <c r="L1209" s="33">
        <v>34.4272727272727</v>
      </c>
      <c r="M1209" s="7"/>
      <c r="N1209" s="7"/>
      <c r="O1209" s="19"/>
      <c r="P1209" s="19"/>
    </row>
    <row r="1210" ht="16.6" customHeight="1">
      <c r="A1210" s="29">
        <v>44348</v>
      </c>
      <c r="B1210" s="30">
        <v>13.8</v>
      </c>
      <c r="C1210" s="19">
        <v>14.4</v>
      </c>
      <c r="D1210" s="19">
        <v>14.4272727272727</v>
      </c>
      <c r="E1210" s="31"/>
      <c r="F1210" s="30">
        <v>4.6</v>
      </c>
      <c r="G1210" s="19">
        <v>3.6</v>
      </c>
      <c r="H1210" s="19">
        <v>3.65454545454545</v>
      </c>
      <c r="I1210" s="32"/>
      <c r="J1210" s="33">
        <v>54.8640000000007</v>
      </c>
      <c r="K1210" s="33">
        <v>55.7166666666667</v>
      </c>
      <c r="L1210" s="33">
        <v>40.2090909090909</v>
      </c>
      <c r="M1210" s="7"/>
      <c r="N1210" s="7"/>
      <c r="O1210" s="19"/>
      <c r="P1210" s="19"/>
    </row>
    <row r="1211" ht="16.6" customHeight="1">
      <c r="A1211" s="29">
        <v>44378</v>
      </c>
      <c r="B1211" s="30">
        <v>13.4</v>
      </c>
      <c r="C1211" s="19">
        <v>13.7</v>
      </c>
      <c r="D1211" s="19">
        <v>13.7238095238095</v>
      </c>
      <c r="E1211" s="31"/>
      <c r="F1211" s="30">
        <v>3.6</v>
      </c>
      <c r="G1211" s="19">
        <v>3.2</v>
      </c>
      <c r="H1211" s="19">
        <v>3.24285714285714</v>
      </c>
      <c r="I1211" s="32"/>
      <c r="J1211" s="33">
        <v>43.4340000000005</v>
      </c>
      <c r="K1211" s="33">
        <v>48.4033333333333</v>
      </c>
      <c r="L1211" s="33">
        <v>40.7272727272727</v>
      </c>
      <c r="M1211" s="7"/>
      <c r="N1211" s="7"/>
      <c r="O1211" s="19"/>
      <c r="P1211" s="19"/>
    </row>
    <row r="1212" ht="16.6" customHeight="1">
      <c r="A1212" s="29">
        <v>44409</v>
      </c>
      <c r="B1212" s="30">
        <v>15.1</v>
      </c>
      <c r="C1212" s="19">
        <v>15.1</v>
      </c>
      <c r="D1212" s="19">
        <v>15.0095238095238</v>
      </c>
      <c r="E1212" s="31"/>
      <c r="F1212" s="30">
        <v>4.2</v>
      </c>
      <c r="G1212" s="19">
        <v>3.1</v>
      </c>
      <c r="H1212" s="19">
        <v>3.14285714285714</v>
      </c>
      <c r="I1212" s="32"/>
      <c r="J1212" s="33">
        <v>47.4980000000006</v>
      </c>
      <c r="K1212" s="33">
        <v>49.7</v>
      </c>
      <c r="L1212" s="33">
        <v>39.8952380952381</v>
      </c>
      <c r="M1212" s="7"/>
      <c r="N1212" s="7"/>
      <c r="O1212" s="19"/>
      <c r="P1212" s="19"/>
    </row>
    <row r="1213" ht="16.6" customHeight="1">
      <c r="A1213" s="29">
        <v>44440</v>
      </c>
      <c r="B1213" s="30">
        <v>17.9</v>
      </c>
      <c r="C1213" s="19">
        <v>18</v>
      </c>
      <c r="D1213" s="19">
        <v>17.9619047619048</v>
      </c>
      <c r="E1213" s="31"/>
      <c r="F1213" s="30">
        <v>5.4</v>
      </c>
      <c r="G1213" s="19">
        <v>4.4</v>
      </c>
      <c r="H1213" s="19">
        <v>4.28571428571429</v>
      </c>
      <c r="I1213" s="32"/>
      <c r="J1213" s="33">
        <v>48.5140000000006</v>
      </c>
      <c r="K1213" s="33">
        <v>54.93</v>
      </c>
      <c r="L1213" s="33">
        <v>38.3142857142857</v>
      </c>
      <c r="M1213" s="7"/>
      <c r="N1213" s="7"/>
      <c r="O1213" s="19"/>
      <c r="P1213" s="19"/>
    </row>
    <row r="1214" ht="16.6" customHeight="1">
      <c r="A1214" s="29">
        <v>44470</v>
      </c>
      <c r="B1214" s="30">
        <v>21.1</v>
      </c>
      <c r="C1214" s="19">
        <v>21.9</v>
      </c>
      <c r="D1214" s="19">
        <v>21.9190476190476</v>
      </c>
      <c r="E1214" s="31"/>
      <c r="F1214" s="30">
        <v>7.2</v>
      </c>
      <c r="G1214" s="19">
        <v>5.7</v>
      </c>
      <c r="H1214" s="19">
        <v>5.65238095238095</v>
      </c>
      <c r="I1214" s="32"/>
      <c r="J1214" s="33">
        <v>41.9100000000005</v>
      </c>
      <c r="K1214" s="33">
        <v>39.0666666666667</v>
      </c>
      <c r="L1214" s="33">
        <v>29.5428571428571</v>
      </c>
      <c r="M1214" s="7"/>
      <c r="N1214" s="7"/>
      <c r="O1214" s="19"/>
      <c r="P1214" s="19"/>
    </row>
    <row r="1215" ht="16.6" customHeight="1">
      <c r="A1215" s="29">
        <v>44501</v>
      </c>
      <c r="B1215" s="30">
        <v>25.4</v>
      </c>
      <c r="C1215" s="19">
        <v>26.1</v>
      </c>
      <c r="D1215" s="19">
        <v>26.3</v>
      </c>
      <c r="E1215" s="31"/>
      <c r="F1215" s="30">
        <v>9.800000000000001</v>
      </c>
      <c r="G1215" s="19">
        <v>8.699999999999999</v>
      </c>
      <c r="H1215" s="19">
        <v>8.84761904761905</v>
      </c>
      <c r="I1215" s="32"/>
      <c r="J1215" s="33">
        <v>33.0200000000004</v>
      </c>
      <c r="K1215" s="33">
        <v>34.6833333333333</v>
      </c>
      <c r="L1215" s="33">
        <v>28.1904761904762</v>
      </c>
      <c r="M1215" s="7"/>
      <c r="N1215" s="7"/>
      <c r="O1215" s="19">
        <f>AVERAGE(B1217,F1217)</f>
        <v>14.9375</v>
      </c>
      <c r="P1215" t="s" s="34">
        <v>16</v>
      </c>
    </row>
    <row r="1216" ht="16.6" customHeight="1">
      <c r="A1216" s="29">
        <v>44531</v>
      </c>
      <c r="B1216" s="30">
        <v>28.3</v>
      </c>
      <c r="C1216" s="19">
        <v>28.7</v>
      </c>
      <c r="D1216" s="19">
        <v>28.7714285714286</v>
      </c>
      <c r="E1216" s="31"/>
      <c r="F1216" s="30">
        <v>11.8</v>
      </c>
      <c r="G1216" s="19">
        <v>10.6</v>
      </c>
      <c r="H1216" s="19">
        <v>10.6761904761905</v>
      </c>
      <c r="I1216" s="32"/>
      <c r="J1216" s="33">
        <v>31.4960000000004</v>
      </c>
      <c r="K1216" s="33">
        <v>33.8066666666667</v>
      </c>
      <c r="L1216" s="33">
        <v>22.7428571428571</v>
      </c>
      <c r="M1216" s="7"/>
      <c r="N1216" s="7"/>
      <c r="O1216" s="19">
        <f>AVERAGE(D1217,H1217)</f>
        <v>14.7655934343434</v>
      </c>
      <c r="P1216" t="s" s="34">
        <v>17</v>
      </c>
    </row>
    <row r="1217" ht="16.6" customHeight="1">
      <c r="A1217" t="s" s="35">
        <v>18</v>
      </c>
      <c r="B1217" s="36">
        <f>AVERAGE(B1205:B1216)</f>
        <v>21.7416666666667</v>
      </c>
      <c r="C1217" s="36">
        <f>AVERAGE(C1205:C1216)</f>
        <v>22.1916666666667</v>
      </c>
      <c r="D1217" s="36">
        <f>AVERAGE(D1205:D1216)</f>
        <v>22.2275974025974</v>
      </c>
      <c r="E1217" s="37"/>
      <c r="F1217" s="36">
        <f>AVERAGE(F1205:F1216)</f>
        <v>8.133333333333329</v>
      </c>
      <c r="G1217" s="36">
        <f>AVERAGE(G1205:G1216)</f>
        <v>7.25833333333333</v>
      </c>
      <c r="H1217" s="36">
        <f>AVERAGE(H1205:H1216)</f>
        <v>7.30358946608947</v>
      </c>
      <c r="I1217" s="38"/>
      <c r="J1217" s="36">
        <f>AVERAGE(J1205:J1216)</f>
        <v>37.4650000000005</v>
      </c>
      <c r="K1217" s="36">
        <f>AVERAGE(K1205:K1216)</f>
        <v>38.9430555555556</v>
      </c>
      <c r="L1217" s="36">
        <f>AVERAGE(L1205:L1216)</f>
        <v>30.2344155844156</v>
      </c>
      <c r="M1217" s="7"/>
      <c r="N1217" s="7"/>
      <c r="O1217" s="19">
        <f>O1216-O1215</f>
        <v>-0.1719065656566</v>
      </c>
      <c r="P1217" t="s" s="39">
        <v>19</v>
      </c>
    </row>
    <row r="1218" ht="16.6" customHeight="1">
      <c r="A1218" s="44"/>
      <c r="B1218" s="41"/>
      <c r="C1218" s="41"/>
      <c r="D1218" t="s" s="40">
        <v>55</v>
      </c>
      <c r="E1218" s="42"/>
      <c r="F1218" s="41"/>
      <c r="G1218" s="41"/>
      <c r="H1218" t="s" s="40">
        <v>21</v>
      </c>
      <c r="I1218" s="32"/>
      <c r="J1218" s="19"/>
      <c r="K1218" s="19"/>
      <c r="L1218" s="19"/>
      <c r="M1218" s="43"/>
      <c r="N1218" s="19"/>
      <c r="O1218" s="19"/>
      <c r="P1218" s="19"/>
    </row>
    <row r="1219" ht="16.6" customHeight="1">
      <c r="A1219" s="44"/>
      <c r="B1219" s="41"/>
      <c r="C1219" s="41"/>
      <c r="D1219" s="41"/>
      <c r="E1219" s="42"/>
      <c r="F1219" s="41"/>
      <c r="G1219" s="41"/>
      <c r="H1219" s="41"/>
      <c r="I1219" s="32"/>
      <c r="J1219" s="19"/>
      <c r="K1219" s="19"/>
      <c r="L1219" s="19"/>
      <c r="M1219" s="43"/>
      <c r="N1219" s="28"/>
      <c r="O1219" s="28"/>
      <c r="P1219" s="19"/>
    </row>
    <row r="1220" ht="46.65" customHeight="1">
      <c r="A1220" t="s" s="20">
        <v>566</v>
      </c>
      <c r="B1220" t="s" s="21">
        <v>567</v>
      </c>
      <c r="C1220" t="s" s="22">
        <v>568</v>
      </c>
      <c r="D1220" t="s" s="22">
        <v>569</v>
      </c>
      <c r="E1220" s="23"/>
      <c r="F1220" t="s" s="21">
        <v>570</v>
      </c>
      <c r="G1220" t="s" s="24">
        <v>568</v>
      </c>
      <c r="H1220" t="s" s="24">
        <v>569</v>
      </c>
      <c r="I1220" s="32"/>
      <c r="J1220" t="s" s="21">
        <v>571</v>
      </c>
      <c r="K1220" t="s" s="26">
        <v>572</v>
      </c>
      <c r="L1220" t="s" s="26">
        <v>573</v>
      </c>
      <c r="M1220" t="s" s="56">
        <v>574</v>
      </c>
      <c r="N1220" s="7"/>
      <c r="O1220" s="19"/>
      <c r="P1220" s="19"/>
    </row>
    <row r="1221" ht="16.6" customHeight="1">
      <c r="A1221" s="29">
        <v>44197</v>
      </c>
      <c r="B1221" s="30">
        <v>28.4</v>
      </c>
      <c r="C1221" s="19">
        <v>29.3</v>
      </c>
      <c r="D1221" s="19">
        <v>29.2363636363636</v>
      </c>
      <c r="E1221" s="31"/>
      <c r="F1221" s="30">
        <v>13.8</v>
      </c>
      <c r="G1221" s="19">
        <v>13.6</v>
      </c>
      <c r="H1221" s="19">
        <v>13.4818181818182</v>
      </c>
      <c r="I1221" s="32"/>
      <c r="J1221" s="33">
        <v>22.8600000000003</v>
      </c>
      <c r="K1221" s="33">
        <v>15.7037037037037</v>
      </c>
      <c r="L1221" s="33">
        <v>37.7909090909091</v>
      </c>
      <c r="M1221" s="7"/>
      <c r="N1221" s="7"/>
      <c r="O1221" s="19"/>
      <c r="P1221" s="47"/>
    </row>
    <row r="1222" ht="16.6" customHeight="1">
      <c r="A1222" s="29">
        <v>44228</v>
      </c>
      <c r="B1222" s="30">
        <v>28.4</v>
      </c>
      <c r="C1222" s="19">
        <v>28.5</v>
      </c>
      <c r="D1222" s="19">
        <v>28.4090909090909</v>
      </c>
      <c r="E1222" s="31"/>
      <c r="F1222" s="30">
        <v>13.4</v>
      </c>
      <c r="G1222" s="19">
        <v>13.7</v>
      </c>
      <c r="H1222" s="19">
        <v>13.5681818181818</v>
      </c>
      <c r="I1222" s="32"/>
      <c r="J1222" s="33">
        <v>27.9400000000003</v>
      </c>
      <c r="K1222" s="33">
        <v>34.5074074074074</v>
      </c>
      <c r="L1222" s="33">
        <v>27.5545454545455</v>
      </c>
      <c r="M1222" s="7"/>
      <c r="N1222" s="7"/>
      <c r="O1222" s="19"/>
      <c r="P1222" s="47"/>
    </row>
    <row r="1223" ht="16.6" customHeight="1">
      <c r="A1223" s="29">
        <v>44256</v>
      </c>
      <c r="B1223" s="30">
        <v>24.6</v>
      </c>
      <c r="C1223" s="19">
        <v>25.3</v>
      </c>
      <c r="D1223" s="19">
        <v>25.4545454545455</v>
      </c>
      <c r="E1223" s="31"/>
      <c r="F1223" s="30">
        <v>11.3</v>
      </c>
      <c r="G1223" s="19">
        <v>11.5</v>
      </c>
      <c r="H1223" s="19">
        <v>11.6636363636364</v>
      </c>
      <c r="I1223" s="32"/>
      <c r="J1223" s="33">
        <v>29.9720000000004</v>
      </c>
      <c r="K1223" s="33">
        <v>30.5888888888889</v>
      </c>
      <c r="L1223" s="33">
        <v>18.8909090909091</v>
      </c>
      <c r="M1223" s="7"/>
      <c r="N1223" s="7"/>
      <c r="O1223" s="19"/>
      <c r="P1223" s="47"/>
    </row>
    <row r="1224" ht="16.6" customHeight="1">
      <c r="A1224" s="29">
        <v>44287</v>
      </c>
      <c r="B1224" s="30">
        <v>20.1</v>
      </c>
      <c r="C1224" s="19">
        <v>20.8</v>
      </c>
      <c r="D1224" s="19">
        <v>21.0090909090909</v>
      </c>
      <c r="E1224" s="31"/>
      <c r="F1224" s="30">
        <v>9.1</v>
      </c>
      <c r="G1224" s="19">
        <v>8.6</v>
      </c>
      <c r="H1224" s="19">
        <v>8.804545454545449</v>
      </c>
      <c r="I1224" s="32"/>
      <c r="J1224" s="33">
        <v>35.5600000000004</v>
      </c>
      <c r="K1224" s="33">
        <v>30.7259259259259</v>
      </c>
      <c r="L1224" s="33">
        <v>28.5090909090909</v>
      </c>
      <c r="M1224" s="7"/>
      <c r="N1224" s="7"/>
      <c r="O1224" s="19"/>
      <c r="P1224" s="47"/>
    </row>
    <row r="1225" ht="16.6" customHeight="1">
      <c r="A1225" s="29">
        <v>44317</v>
      </c>
      <c r="B1225" s="30">
        <v>15.1</v>
      </c>
      <c r="C1225" s="19">
        <v>16.2</v>
      </c>
      <c r="D1225" s="19">
        <v>16.2272727272727</v>
      </c>
      <c r="E1225" s="31"/>
      <c r="F1225" s="30">
        <v>6.9</v>
      </c>
      <c r="G1225" s="19">
        <v>6.4</v>
      </c>
      <c r="H1225" s="19">
        <v>6.40454545454545</v>
      </c>
      <c r="I1225" s="32"/>
      <c r="J1225" s="33">
        <v>56.1340000000007</v>
      </c>
      <c r="K1225" s="33">
        <v>63.8444444444444</v>
      </c>
      <c r="L1225" s="33">
        <v>45.0272727272727</v>
      </c>
      <c r="M1225" s="7"/>
      <c r="N1225" s="7"/>
      <c r="O1225" s="19"/>
      <c r="P1225" s="19"/>
    </row>
    <row r="1226" ht="16.6" customHeight="1">
      <c r="A1226" s="29">
        <v>44348</v>
      </c>
      <c r="B1226" s="30">
        <v>12.4</v>
      </c>
      <c r="C1226" s="19">
        <v>13.2</v>
      </c>
      <c r="D1226" s="19">
        <v>13.2272727272727</v>
      </c>
      <c r="E1226" s="31"/>
      <c r="F1226" s="30">
        <v>5.1</v>
      </c>
      <c r="G1226" s="19">
        <v>4.7</v>
      </c>
      <c r="H1226" s="19">
        <v>4.74545454545455</v>
      </c>
      <c r="I1226" s="32"/>
      <c r="J1226" s="33">
        <v>68.58000000000079</v>
      </c>
      <c r="K1226" s="33">
        <v>71.1925925925926</v>
      </c>
      <c r="L1226" s="33">
        <v>50.5</v>
      </c>
      <c r="M1226" s="7"/>
      <c r="N1226" s="7"/>
      <c r="O1226" s="19"/>
      <c r="P1226" s="19"/>
    </row>
    <row r="1227" ht="16.6" customHeight="1">
      <c r="A1227" s="29">
        <v>44378</v>
      </c>
      <c r="B1227" s="30">
        <v>12.1</v>
      </c>
      <c r="C1227" s="19">
        <v>12.4</v>
      </c>
      <c r="D1227" s="19">
        <v>12.4761904761905</v>
      </c>
      <c r="E1227" s="31"/>
      <c r="F1227" s="30">
        <v>4.2</v>
      </c>
      <c r="G1227" s="19">
        <v>4.1</v>
      </c>
      <c r="H1227" s="19">
        <v>4.24761904761905</v>
      </c>
      <c r="I1227" s="32"/>
      <c r="J1227" s="33">
        <v>54.8640000000007</v>
      </c>
      <c r="K1227" s="33">
        <v>62.8259259259259</v>
      </c>
      <c r="L1227" s="33">
        <v>54.4636363636364</v>
      </c>
      <c r="M1227" s="7"/>
      <c r="N1227" s="7"/>
      <c r="O1227" s="19"/>
      <c r="P1227" s="19"/>
    </row>
    <row r="1228" ht="16.6" customHeight="1">
      <c r="A1228" s="29">
        <v>44409</v>
      </c>
      <c r="B1228" s="30">
        <v>13.4</v>
      </c>
      <c r="C1228" s="19">
        <v>13.8</v>
      </c>
      <c r="D1228" s="19">
        <v>13.752380952381</v>
      </c>
      <c r="E1228" s="31"/>
      <c r="F1228" s="30">
        <v>5.1</v>
      </c>
      <c r="G1228" s="19">
        <v>4.6</v>
      </c>
      <c r="H1228" s="19">
        <v>4.47142857142857</v>
      </c>
      <c r="I1228" s="32"/>
      <c r="J1228" s="33">
        <v>59.6900000000007</v>
      </c>
      <c r="K1228" s="33">
        <v>65.17037037037041</v>
      </c>
      <c r="L1228" s="33">
        <v>52.8952380952381</v>
      </c>
      <c r="M1228" s="7"/>
      <c r="N1228" s="7"/>
      <c r="O1228" s="19"/>
      <c r="P1228" s="19"/>
    </row>
    <row r="1229" ht="16.6" customHeight="1">
      <c r="A1229" s="29">
        <v>44440</v>
      </c>
      <c r="B1229" s="30">
        <v>16.3</v>
      </c>
      <c r="C1229" s="19">
        <v>16.6</v>
      </c>
      <c r="D1229" s="19">
        <v>16.6190476190476</v>
      </c>
      <c r="E1229" s="31"/>
      <c r="F1229" s="30">
        <v>6.2</v>
      </c>
      <c r="G1229" s="19">
        <v>6</v>
      </c>
      <c r="H1229" s="19">
        <v>5.89047619047619</v>
      </c>
      <c r="I1229" s="32"/>
      <c r="J1229" s="33">
        <v>59.6900000000007</v>
      </c>
      <c r="K1229" s="33">
        <v>63.0925925925926</v>
      </c>
      <c r="L1229" s="33">
        <v>46.3619047619048</v>
      </c>
      <c r="M1229" s="7"/>
      <c r="N1229" s="7"/>
      <c r="O1229" s="19"/>
      <c r="P1229" s="19"/>
    </row>
    <row r="1230" ht="16.6" customHeight="1">
      <c r="A1230" s="29">
        <v>44470</v>
      </c>
      <c r="B1230" s="30">
        <v>19.6</v>
      </c>
      <c r="C1230" s="19">
        <v>20.2</v>
      </c>
      <c r="D1230" s="19">
        <v>20.2809523809524</v>
      </c>
      <c r="E1230" s="31"/>
      <c r="F1230" s="30">
        <v>7.8</v>
      </c>
      <c r="G1230" s="19">
        <v>7.5</v>
      </c>
      <c r="H1230" s="19">
        <v>7.52380952380952</v>
      </c>
      <c r="I1230" s="32"/>
      <c r="J1230" s="33">
        <v>51.5620000000006</v>
      </c>
      <c r="K1230" s="33">
        <v>45.2518518518519</v>
      </c>
      <c r="L1230" s="33">
        <v>33.6952380952381</v>
      </c>
      <c r="M1230" s="7"/>
      <c r="N1230" s="7"/>
      <c r="O1230" s="19"/>
      <c r="P1230" s="19"/>
    </row>
    <row r="1231" ht="16.6" customHeight="1">
      <c r="A1231" s="29">
        <v>44501</v>
      </c>
      <c r="B1231" s="30">
        <v>23.6</v>
      </c>
      <c r="C1231" s="19">
        <v>23.9</v>
      </c>
      <c r="D1231" s="19">
        <v>24.2619047619048</v>
      </c>
      <c r="E1231" s="31"/>
      <c r="F1231" s="30">
        <v>9.699999999999999</v>
      </c>
      <c r="G1231" s="19">
        <v>9.9</v>
      </c>
      <c r="H1231" s="19">
        <v>10.1619047619048</v>
      </c>
      <c r="I1231" s="32"/>
      <c r="J1231" s="33">
        <v>40.8940000000005</v>
      </c>
      <c r="K1231" s="33">
        <v>37.1444444444444</v>
      </c>
      <c r="L1231" s="33">
        <v>37.1</v>
      </c>
      <c r="M1231" s="7"/>
      <c r="N1231" s="7"/>
      <c r="O1231" s="19">
        <f>AVERAGE(B1233,F1233)</f>
        <v>14.3708333333333</v>
      </c>
      <c r="P1231" t="s" s="34">
        <v>16</v>
      </c>
    </row>
    <row r="1232" ht="16.6" customHeight="1">
      <c r="A1232" s="29">
        <v>44531</v>
      </c>
      <c r="B1232" s="30">
        <v>26.6</v>
      </c>
      <c r="C1232" s="19">
        <v>26.7</v>
      </c>
      <c r="D1232" s="19">
        <v>26.8285714285714</v>
      </c>
      <c r="E1232" s="31"/>
      <c r="F1232" s="30">
        <v>11.7</v>
      </c>
      <c r="G1232" s="19">
        <v>11.4</v>
      </c>
      <c r="H1232" s="19">
        <v>11.5666666666667</v>
      </c>
      <c r="I1232" s="32"/>
      <c r="J1232" s="33">
        <v>32.0040000000004</v>
      </c>
      <c r="K1232" s="33">
        <v>35.1555555555556</v>
      </c>
      <c r="L1232" s="33">
        <v>35.8761904761905</v>
      </c>
      <c r="M1232" s="7"/>
      <c r="N1232" s="7"/>
      <c r="O1232" s="19">
        <f>AVERAGE(D1233,H1233)</f>
        <v>14.5963654401154</v>
      </c>
      <c r="P1232" t="s" s="34">
        <v>17</v>
      </c>
    </row>
    <row r="1233" ht="16.6" customHeight="1">
      <c r="A1233" t="s" s="35">
        <v>18</v>
      </c>
      <c r="B1233" s="36">
        <f>AVERAGE(B1221:B1232)</f>
        <v>20.05</v>
      </c>
      <c r="C1233" s="36">
        <f>AVERAGE(C1221:C1232)</f>
        <v>20.575</v>
      </c>
      <c r="D1233" s="36">
        <f>AVERAGE(D1221:D1232)</f>
        <v>20.648556998557</v>
      </c>
      <c r="E1233" s="37"/>
      <c r="F1233" s="36">
        <f>AVERAGE(F1221:F1232)</f>
        <v>8.69166666666667</v>
      </c>
      <c r="G1233" s="36">
        <f>AVERAGE(G1221:G1232)</f>
        <v>8.5</v>
      </c>
      <c r="H1233" s="36">
        <f>AVERAGE(H1221:H1232)</f>
        <v>8.54417388167389</v>
      </c>
      <c r="I1233" s="38"/>
      <c r="J1233" s="36">
        <f>AVERAGE(J1221:J1232)</f>
        <v>44.9791666666672</v>
      </c>
      <c r="K1233" s="36">
        <f>AVERAGE(K1221:K1232)</f>
        <v>46.266975308642</v>
      </c>
      <c r="L1233" s="36">
        <f>AVERAGE(L1221:L1232)</f>
        <v>39.0554112554113</v>
      </c>
      <c r="M1233" s="7"/>
      <c r="N1233" s="7"/>
      <c r="O1233" s="19">
        <f>O1232-O1231</f>
        <v>0.2255321067821</v>
      </c>
      <c r="P1233" t="s" s="39">
        <v>19</v>
      </c>
    </row>
    <row r="1234" ht="16.6" customHeight="1">
      <c r="A1234" s="44"/>
      <c r="B1234" s="41"/>
      <c r="C1234" s="41"/>
      <c r="D1234" t="s" s="40">
        <v>55</v>
      </c>
      <c r="E1234" s="42"/>
      <c r="F1234" s="41"/>
      <c r="G1234" s="41"/>
      <c r="H1234" t="s" s="40">
        <v>21</v>
      </c>
      <c r="I1234" s="32"/>
      <c r="J1234" s="19"/>
      <c r="K1234" s="19"/>
      <c r="L1234" s="19"/>
      <c r="M1234" s="43"/>
      <c r="N1234" s="19"/>
      <c r="O1234" s="19"/>
      <c r="P1234" s="19"/>
    </row>
    <row r="1235" ht="16.6" customHeight="1">
      <c r="A1235" s="44"/>
      <c r="B1235" s="41"/>
      <c r="C1235" s="41"/>
      <c r="D1235" s="41"/>
      <c r="E1235" s="42"/>
      <c r="F1235" s="41"/>
      <c r="G1235" s="41"/>
      <c r="H1235" s="41"/>
      <c r="I1235" s="32"/>
      <c r="J1235" s="19"/>
      <c r="K1235" s="19"/>
      <c r="L1235" s="19"/>
      <c r="M1235" s="43"/>
      <c r="N1235" s="19"/>
      <c r="O1235" s="19"/>
      <c r="P1235" s="19"/>
    </row>
    <row r="1236" ht="46.65" customHeight="1">
      <c r="A1236" t="s" s="20">
        <v>575</v>
      </c>
      <c r="B1236" t="s" s="21">
        <v>576</v>
      </c>
      <c r="C1236" t="s" s="22">
        <v>577</v>
      </c>
      <c r="D1236" t="s" s="22">
        <v>578</v>
      </c>
      <c r="E1236" s="23"/>
      <c r="F1236" t="s" s="21">
        <v>579</v>
      </c>
      <c r="G1236" t="s" s="24">
        <v>577</v>
      </c>
      <c r="H1236" t="s" s="24">
        <v>578</v>
      </c>
      <c r="I1236" s="32"/>
      <c r="J1236" t="s" s="21">
        <v>232</v>
      </c>
      <c r="K1236" t="s" s="26">
        <v>580</v>
      </c>
      <c r="L1236" t="s" s="26">
        <v>581</v>
      </c>
      <c r="M1236" s="43"/>
      <c r="N1236" s="19"/>
      <c r="O1236" s="19"/>
      <c r="P1236" s="19"/>
    </row>
    <row r="1237" ht="16.6" customHeight="1">
      <c r="A1237" s="29">
        <v>44197</v>
      </c>
      <c r="B1237" s="30">
        <v>30.3</v>
      </c>
      <c r="C1237" s="19">
        <v>32.6</v>
      </c>
      <c r="D1237" s="19">
        <v>32.6</v>
      </c>
      <c r="E1237" s="31"/>
      <c r="F1237" s="30">
        <v>13.9</v>
      </c>
      <c r="G1237" s="19">
        <v>15.5</v>
      </c>
      <c r="H1237" s="19">
        <v>15.5</v>
      </c>
      <c r="I1237" s="32"/>
      <c r="J1237" s="19">
        <v>19.5580000000002</v>
      </c>
      <c r="K1237" s="19">
        <v>15.915625</v>
      </c>
      <c r="L1237" s="19">
        <v>30.4235294117647</v>
      </c>
      <c r="M1237" s="43"/>
      <c r="N1237" s="19"/>
      <c r="O1237" s="19"/>
      <c r="P1237" s="19"/>
    </row>
    <row r="1238" ht="16.6" customHeight="1">
      <c r="A1238" s="29">
        <v>44228</v>
      </c>
      <c r="B1238" s="30">
        <v>30.8</v>
      </c>
      <c r="C1238" s="19">
        <v>31.2</v>
      </c>
      <c r="D1238" s="19">
        <v>31.2</v>
      </c>
      <c r="E1238" s="31"/>
      <c r="F1238" s="30">
        <v>14.7</v>
      </c>
      <c r="G1238" s="19">
        <v>14.9</v>
      </c>
      <c r="H1238" s="19">
        <v>14.9</v>
      </c>
      <c r="I1238" s="32"/>
      <c r="J1238" s="19">
        <v>24.3840000000003</v>
      </c>
      <c r="K1238" s="19">
        <v>26.953125</v>
      </c>
      <c r="L1238" s="19">
        <v>17.5411764705882</v>
      </c>
      <c r="M1238" s="43"/>
      <c r="N1238" s="19"/>
      <c r="O1238" s="19"/>
      <c r="P1238" s="19"/>
    </row>
    <row r="1239" ht="16.6" customHeight="1">
      <c r="A1239" s="29">
        <v>44256</v>
      </c>
      <c r="B1239" s="30">
        <v>26.4</v>
      </c>
      <c r="C1239" s="19">
        <v>28</v>
      </c>
      <c r="D1239" s="19">
        <v>28</v>
      </c>
      <c r="E1239" s="31"/>
      <c r="F1239" s="30">
        <v>11.6</v>
      </c>
      <c r="G1239" s="19">
        <v>12.7</v>
      </c>
      <c r="H1239" s="19">
        <v>12.7</v>
      </c>
      <c r="I1239" s="32"/>
      <c r="J1239" s="19">
        <v>29.4640000000004</v>
      </c>
      <c r="K1239" s="19">
        <v>30.340625</v>
      </c>
      <c r="L1239" s="19">
        <v>22.8588235294118</v>
      </c>
      <c r="M1239" s="43"/>
      <c r="N1239" s="19"/>
      <c r="O1239" s="19"/>
      <c r="P1239" s="19"/>
    </row>
    <row r="1240" ht="16.6" customHeight="1">
      <c r="A1240" s="29">
        <v>44287</v>
      </c>
      <c r="B1240" s="30">
        <v>22.1</v>
      </c>
      <c r="C1240" s="19">
        <v>23.1</v>
      </c>
      <c r="D1240" s="19">
        <v>23.1</v>
      </c>
      <c r="E1240" s="31"/>
      <c r="F1240" s="30">
        <v>8.5</v>
      </c>
      <c r="G1240" s="19">
        <v>9.199999999999999</v>
      </c>
      <c r="H1240" s="19">
        <v>9.199999999999999</v>
      </c>
      <c r="I1240" s="32"/>
      <c r="J1240" s="19">
        <v>28.1940000000003</v>
      </c>
      <c r="K1240" s="19">
        <v>24.05625</v>
      </c>
      <c r="L1240" s="19">
        <v>27.3058823529412</v>
      </c>
      <c r="M1240" s="43"/>
      <c r="N1240" s="19"/>
      <c r="O1240" s="19"/>
      <c r="P1240" s="19"/>
    </row>
    <row r="1241" ht="16.6" customHeight="1">
      <c r="A1241" s="29">
        <v>44317</v>
      </c>
      <c r="B1241" s="30">
        <v>17.3</v>
      </c>
      <c r="C1241" s="19">
        <v>18</v>
      </c>
      <c r="D1241" s="19">
        <v>18</v>
      </c>
      <c r="E1241" s="31"/>
      <c r="F1241" s="30">
        <v>5.9</v>
      </c>
      <c r="G1241" s="19">
        <v>6.4</v>
      </c>
      <c r="H1241" s="19">
        <v>6.4</v>
      </c>
      <c r="I1241" s="32"/>
      <c r="J1241" s="19">
        <v>43.4340000000005</v>
      </c>
      <c r="K1241" s="19">
        <v>46.384375</v>
      </c>
      <c r="L1241" s="19">
        <v>35.2352941176471</v>
      </c>
      <c r="M1241" s="43"/>
      <c r="N1241" s="19"/>
      <c r="O1241" s="19"/>
      <c r="P1241" s="19"/>
    </row>
    <row r="1242" ht="16.6" customHeight="1">
      <c r="A1242" s="29">
        <v>44348</v>
      </c>
      <c r="B1242" s="30">
        <v>13.8</v>
      </c>
      <c r="C1242" s="19">
        <v>14.6</v>
      </c>
      <c r="D1242" s="19">
        <v>14.6</v>
      </c>
      <c r="E1242" s="31"/>
      <c r="F1242" s="30">
        <v>4.3</v>
      </c>
      <c r="G1242" s="19">
        <v>4.1</v>
      </c>
      <c r="H1242" s="19">
        <v>4.1</v>
      </c>
      <c r="I1242" s="32"/>
      <c r="J1242" s="19">
        <v>54.8640000000007</v>
      </c>
      <c r="K1242" s="19">
        <v>53.0125</v>
      </c>
      <c r="L1242" s="19">
        <v>33.8705882352941</v>
      </c>
      <c r="M1242" s="43"/>
      <c r="N1242" s="19"/>
      <c r="O1242" s="19"/>
      <c r="P1242" s="19"/>
    </row>
    <row r="1243" ht="16.6" customHeight="1">
      <c r="A1243" s="29">
        <v>44378</v>
      </c>
      <c r="B1243" s="30">
        <v>13.3</v>
      </c>
      <c r="C1243" s="19">
        <v>13.9</v>
      </c>
      <c r="D1243" s="19">
        <v>13.9</v>
      </c>
      <c r="E1243" s="31"/>
      <c r="F1243" s="30">
        <v>3.5</v>
      </c>
      <c r="G1243" s="19">
        <v>3.6</v>
      </c>
      <c r="H1243" s="19">
        <v>3.6</v>
      </c>
      <c r="I1243" s="32"/>
      <c r="J1243" s="19">
        <v>40.6400000000005</v>
      </c>
      <c r="K1243" s="19">
        <v>44.609375</v>
      </c>
      <c r="L1243" s="19">
        <v>34.9666666666667</v>
      </c>
      <c r="M1243" s="43"/>
      <c r="N1243" s="19"/>
      <c r="O1243" s="19"/>
      <c r="P1243" s="19"/>
    </row>
    <row r="1244" ht="16.6" customHeight="1">
      <c r="A1244" s="29">
        <v>44409</v>
      </c>
      <c r="B1244" s="30">
        <v>14.9</v>
      </c>
      <c r="C1244" s="19">
        <v>15.5</v>
      </c>
      <c r="D1244" s="19">
        <v>15.5</v>
      </c>
      <c r="E1244" s="31"/>
      <c r="F1244" s="30">
        <v>4</v>
      </c>
      <c r="G1244" s="19">
        <v>3.9</v>
      </c>
      <c r="H1244" s="19">
        <v>3.9</v>
      </c>
      <c r="I1244" s="32"/>
      <c r="J1244" s="19">
        <v>46.9900000000006</v>
      </c>
      <c r="K1244" s="19">
        <v>44.590625</v>
      </c>
      <c r="L1244" s="19">
        <v>35.0588235294118</v>
      </c>
      <c r="M1244" s="43"/>
      <c r="N1244" s="19"/>
      <c r="O1244" s="19"/>
      <c r="P1244" s="19"/>
    </row>
    <row r="1245" ht="16.6" customHeight="1">
      <c r="A1245" s="29">
        <v>44440</v>
      </c>
      <c r="B1245" s="30">
        <v>17.9</v>
      </c>
      <c r="C1245" s="19">
        <v>19</v>
      </c>
      <c r="D1245" s="19">
        <v>19</v>
      </c>
      <c r="E1245" s="31"/>
      <c r="F1245" s="30">
        <v>5.7</v>
      </c>
      <c r="G1245" s="19">
        <v>5.2</v>
      </c>
      <c r="H1245" s="19">
        <v>5.2</v>
      </c>
      <c r="I1245" s="32"/>
      <c r="J1245" s="19">
        <v>44.9580000000005</v>
      </c>
      <c r="K1245" s="19">
        <v>50.028125</v>
      </c>
      <c r="L1245" s="19">
        <v>34.3764705882353</v>
      </c>
      <c r="M1245" s="43"/>
      <c r="N1245" s="19"/>
      <c r="O1245" s="19"/>
      <c r="P1245" s="19"/>
    </row>
    <row r="1246" ht="16.6" customHeight="1">
      <c r="A1246" s="29">
        <v>44470</v>
      </c>
      <c r="B1246" s="30">
        <v>21.4</v>
      </c>
      <c r="C1246" s="19">
        <v>23.9</v>
      </c>
      <c r="D1246" s="19">
        <v>23.9</v>
      </c>
      <c r="E1246" s="31"/>
      <c r="F1246" s="30">
        <v>7.4</v>
      </c>
      <c r="G1246" s="19">
        <v>7.6</v>
      </c>
      <c r="H1246" s="19">
        <v>7.6</v>
      </c>
      <c r="I1246" s="32"/>
      <c r="J1246" s="19">
        <v>35.5600000000004</v>
      </c>
      <c r="K1246" s="19">
        <v>34.159375</v>
      </c>
      <c r="L1246" s="19">
        <v>23.8588235294118</v>
      </c>
      <c r="M1246" s="43"/>
      <c r="N1246" s="19"/>
      <c r="O1246" s="19"/>
      <c r="P1246" s="19"/>
    </row>
    <row r="1247" ht="16.6" customHeight="1">
      <c r="A1247" s="29">
        <v>44501</v>
      </c>
      <c r="B1247" s="30">
        <v>26.1</v>
      </c>
      <c r="C1247" s="19">
        <v>27.6</v>
      </c>
      <c r="D1247" s="19">
        <v>27.6</v>
      </c>
      <c r="E1247" s="31"/>
      <c r="F1247" s="30">
        <v>10.3</v>
      </c>
      <c r="G1247" s="19">
        <v>11.1</v>
      </c>
      <c r="H1247" s="19">
        <v>11.1</v>
      </c>
      <c r="I1247" s="32"/>
      <c r="J1247" s="19">
        <v>26.1620000000003</v>
      </c>
      <c r="K1247" s="19">
        <v>26.225</v>
      </c>
      <c r="L1247" s="19">
        <v>35.9411764705882</v>
      </c>
      <c r="M1247" s="43"/>
      <c r="N1247" s="19"/>
      <c r="O1247" s="19">
        <f>AVERAGE(B1249,F1249)</f>
        <v>15.2458333333333</v>
      </c>
      <c r="P1247" t="s" s="34">
        <v>16</v>
      </c>
    </row>
    <row r="1248" ht="16.6" customHeight="1">
      <c r="A1248" s="29">
        <v>44531</v>
      </c>
      <c r="B1248" s="30">
        <v>29.2</v>
      </c>
      <c r="C1248" s="19">
        <v>30</v>
      </c>
      <c r="D1248" s="19">
        <v>30</v>
      </c>
      <c r="E1248" s="31"/>
      <c r="F1248" s="30">
        <v>12.6</v>
      </c>
      <c r="G1248" s="19">
        <v>13.1</v>
      </c>
      <c r="H1248" s="19">
        <v>13.1</v>
      </c>
      <c r="I1248" s="32"/>
      <c r="J1248" s="19">
        <v>32.2580000000004</v>
      </c>
      <c r="K1248" s="19">
        <v>31.2375</v>
      </c>
      <c r="L1248" s="19">
        <v>33.5058823529412</v>
      </c>
      <c r="M1248" s="43"/>
      <c r="N1248" s="49"/>
      <c r="O1248" s="19">
        <f>AVERAGE(D1249,H1249)</f>
        <v>16.0291666666667</v>
      </c>
      <c r="P1248" t="s" s="34">
        <v>17</v>
      </c>
    </row>
    <row r="1249" ht="16.6" customHeight="1">
      <c r="A1249" t="s" s="35">
        <v>18</v>
      </c>
      <c r="B1249" s="36">
        <f>AVERAGE(B1237:B1248)</f>
        <v>21.9583333333333</v>
      </c>
      <c r="C1249" s="36">
        <f>AVERAGE(C1237:C1248)</f>
        <v>23.1166666666667</v>
      </c>
      <c r="D1249" s="36">
        <f>AVERAGE(D1237:D1248)</f>
        <v>23.1166666666667</v>
      </c>
      <c r="E1249" s="37"/>
      <c r="F1249" s="36">
        <f>AVERAGE(F1237:F1248)</f>
        <v>8.53333333333333</v>
      </c>
      <c r="G1249" s="36">
        <f>AVERAGE(G1237:G1248)</f>
        <v>8.94166666666667</v>
      </c>
      <c r="H1249" s="36">
        <f>AVERAGE(H1237:H1248)</f>
        <v>8.94166666666667</v>
      </c>
      <c r="I1249" s="38"/>
      <c r="J1249" s="36">
        <f>AVERAGE(J1237:J1248)</f>
        <v>35.5388333333338</v>
      </c>
      <c r="K1249" s="36">
        <f>AVERAGE(K1237:K1248)</f>
        <v>35.6260416666667</v>
      </c>
      <c r="L1249" s="36">
        <f>AVERAGE(L1237:L1248)</f>
        <v>30.4119281045752</v>
      </c>
      <c r="M1249" s="50"/>
      <c r="N1249" s="19"/>
      <c r="O1249" s="19">
        <f>O1248-O1247</f>
        <v>0.7833333333334001</v>
      </c>
      <c r="P1249" t="s" s="39">
        <v>19</v>
      </c>
    </row>
    <row r="1250" ht="16.6" customHeight="1">
      <c r="A1250" s="44"/>
      <c r="B1250" s="41"/>
      <c r="C1250" s="41"/>
      <c r="D1250" s="41"/>
      <c r="E1250" s="42"/>
      <c r="F1250" s="41"/>
      <c r="G1250" s="41"/>
      <c r="H1250" t="s" s="40">
        <v>21</v>
      </c>
      <c r="I1250" s="32"/>
      <c r="J1250" s="19"/>
      <c r="K1250" s="19"/>
      <c r="L1250" s="19"/>
      <c r="M1250" s="43"/>
      <c r="N1250" s="19"/>
      <c r="O1250" s="19"/>
      <c r="P1250" s="19"/>
    </row>
    <row r="1251" ht="16.6" customHeight="1">
      <c r="A1251" s="44"/>
      <c r="B1251" s="41"/>
      <c r="C1251" s="41"/>
      <c r="D1251" s="41"/>
      <c r="E1251" s="42"/>
      <c r="F1251" s="41"/>
      <c r="G1251" s="41"/>
      <c r="H1251" s="41"/>
      <c r="I1251" s="32"/>
      <c r="J1251" s="19"/>
      <c r="K1251" s="19"/>
      <c r="L1251" s="19"/>
      <c r="M1251" s="43"/>
      <c r="N1251" s="28"/>
      <c r="O1251" s="28"/>
      <c r="P1251" s="19"/>
    </row>
    <row r="1252" ht="46.65" customHeight="1">
      <c r="A1252" t="s" s="20">
        <v>582</v>
      </c>
      <c r="B1252" t="s" s="21">
        <v>275</v>
      </c>
      <c r="C1252" t="s" s="22">
        <v>583</v>
      </c>
      <c r="D1252" t="s" s="22">
        <v>584</v>
      </c>
      <c r="E1252" s="23"/>
      <c r="F1252" t="s" s="21">
        <v>278</v>
      </c>
      <c r="G1252" t="s" s="24">
        <v>583</v>
      </c>
      <c r="H1252" t="s" s="24">
        <v>584</v>
      </c>
      <c r="I1252" s="32"/>
      <c r="J1252" t="s" s="21">
        <v>33</v>
      </c>
      <c r="K1252" t="s" s="26">
        <v>585</v>
      </c>
      <c r="L1252" t="s" s="26">
        <v>586</v>
      </c>
      <c r="M1252" t="s" s="45">
        <v>587</v>
      </c>
      <c r="N1252" s="7"/>
      <c r="O1252" s="19"/>
      <c r="P1252" s="19"/>
    </row>
    <row r="1253" ht="16.6" customHeight="1">
      <c r="A1253" s="29">
        <v>44197</v>
      </c>
      <c r="B1253" s="30">
        <v>30.9</v>
      </c>
      <c r="C1253" s="19">
        <v>31</v>
      </c>
      <c r="D1253" s="19">
        <v>32.4681818181818</v>
      </c>
      <c r="E1253" s="31"/>
      <c r="F1253" s="30">
        <v>15.3</v>
      </c>
      <c r="G1253" s="19">
        <v>15.2</v>
      </c>
      <c r="H1253" s="19">
        <v>15.5363636363636</v>
      </c>
      <c r="I1253" s="32"/>
      <c r="J1253" s="33">
        <v>22.8600000000003</v>
      </c>
      <c r="K1253" s="33">
        <v>21.1098039215686</v>
      </c>
      <c r="L1253" s="33">
        <v>28.3727272727273</v>
      </c>
      <c r="M1253" s="7"/>
      <c r="N1253" s="7"/>
      <c r="O1253" s="19"/>
      <c r="P1253" s="47"/>
    </row>
    <row r="1254" ht="16.6" customHeight="1">
      <c r="A1254" s="29">
        <v>44228</v>
      </c>
      <c r="B1254" s="30">
        <v>31.1</v>
      </c>
      <c r="C1254" s="19">
        <v>30.6</v>
      </c>
      <c r="D1254" s="19">
        <v>31.447619047619</v>
      </c>
      <c r="E1254" s="31"/>
      <c r="F1254" s="30">
        <v>15.6</v>
      </c>
      <c r="G1254" s="19">
        <v>15.2</v>
      </c>
      <c r="H1254" s="19">
        <v>15.4238095238095</v>
      </c>
      <c r="I1254" s="32"/>
      <c r="J1254" s="33">
        <v>26.6700000000003</v>
      </c>
      <c r="K1254" s="33">
        <v>26.7862745098039</v>
      </c>
      <c r="L1254" s="33">
        <v>23.6</v>
      </c>
      <c r="M1254" s="7"/>
      <c r="N1254" s="7"/>
      <c r="O1254" s="19"/>
      <c r="P1254" s="47"/>
    </row>
    <row r="1255" ht="16.6" customHeight="1">
      <c r="A1255" s="29">
        <v>44256</v>
      </c>
      <c r="B1255" s="30">
        <v>27.2</v>
      </c>
      <c r="C1255" s="19">
        <v>27.3</v>
      </c>
      <c r="D1255" s="19">
        <v>28.0090909090909</v>
      </c>
      <c r="E1255" s="31"/>
      <c r="F1255" s="30">
        <v>13</v>
      </c>
      <c r="G1255" s="19">
        <v>12.9</v>
      </c>
      <c r="H1255" s="19">
        <v>12.8363636363636</v>
      </c>
      <c r="I1255" s="32"/>
      <c r="J1255" s="33">
        <v>30.7340000000004</v>
      </c>
      <c r="K1255" s="33">
        <v>31.6411764705882</v>
      </c>
      <c r="L1255" s="33">
        <v>26.3045454545455</v>
      </c>
      <c r="M1255" s="7"/>
      <c r="N1255" s="7"/>
      <c r="O1255" s="19"/>
      <c r="P1255" s="47"/>
    </row>
    <row r="1256" ht="16.6" customHeight="1">
      <c r="A1256" s="29">
        <v>44287</v>
      </c>
      <c r="B1256" s="30">
        <v>22.2</v>
      </c>
      <c r="C1256" s="19">
        <v>22.3</v>
      </c>
      <c r="D1256" s="19">
        <v>23.2818181818182</v>
      </c>
      <c r="E1256" s="31"/>
      <c r="F1256" s="30">
        <v>9.6</v>
      </c>
      <c r="G1256" s="19">
        <v>9.4</v>
      </c>
      <c r="H1256" s="19">
        <v>9.304545454545449</v>
      </c>
      <c r="I1256" s="32"/>
      <c r="J1256" s="33">
        <v>32.0040000000004</v>
      </c>
      <c r="K1256" s="33">
        <v>32.8549019607843</v>
      </c>
      <c r="L1256" s="33">
        <v>28.1285714285714</v>
      </c>
      <c r="M1256" s="7"/>
      <c r="N1256" s="7"/>
      <c r="O1256" s="19"/>
      <c r="P1256" s="47"/>
    </row>
    <row r="1257" ht="16.6" customHeight="1">
      <c r="A1257" s="29">
        <v>44317</v>
      </c>
      <c r="B1257" s="30">
        <v>17.4</v>
      </c>
      <c r="C1257" s="19">
        <v>17.6</v>
      </c>
      <c r="D1257" s="19">
        <v>18.1954545454545</v>
      </c>
      <c r="E1257" s="31"/>
      <c r="F1257" s="30">
        <v>6.6</v>
      </c>
      <c r="G1257" s="19">
        <v>6.6</v>
      </c>
      <c r="H1257" s="19">
        <v>6.07727272727273</v>
      </c>
      <c r="I1257" s="32"/>
      <c r="J1257" s="33">
        <v>43.4340000000005</v>
      </c>
      <c r="K1257" s="33">
        <v>43.2647058823529</v>
      </c>
      <c r="L1257" s="33">
        <v>31.0590909090909</v>
      </c>
      <c r="M1257" s="7"/>
      <c r="N1257" s="7"/>
      <c r="O1257" s="19"/>
      <c r="P1257" s="47"/>
    </row>
    <row r="1258" ht="16.6" customHeight="1">
      <c r="A1258" s="29">
        <v>44348</v>
      </c>
      <c r="B1258" s="30">
        <v>14.1</v>
      </c>
      <c r="C1258" s="19">
        <v>14.3</v>
      </c>
      <c r="D1258" s="19">
        <v>14.7909090909091</v>
      </c>
      <c r="E1258" s="31"/>
      <c r="F1258" s="30">
        <v>5.1</v>
      </c>
      <c r="G1258" s="19">
        <v>4.6</v>
      </c>
      <c r="H1258" s="19">
        <v>4.1</v>
      </c>
      <c r="I1258" s="32"/>
      <c r="J1258" s="33">
        <v>48.7680000000006</v>
      </c>
      <c r="K1258" s="33">
        <v>50.2019607843137</v>
      </c>
      <c r="L1258" s="33">
        <v>37.7818181818182</v>
      </c>
      <c r="M1258" s="7"/>
      <c r="N1258" s="7"/>
      <c r="O1258" s="19"/>
      <c r="P1258" s="19"/>
    </row>
    <row r="1259" ht="16.6" customHeight="1">
      <c r="A1259" s="29">
        <v>44378</v>
      </c>
      <c r="B1259" s="30">
        <v>13.4</v>
      </c>
      <c r="C1259" s="19">
        <v>13.5</v>
      </c>
      <c r="D1259" s="19">
        <v>14.1571428571429</v>
      </c>
      <c r="E1259" s="31"/>
      <c r="F1259" s="30">
        <v>4</v>
      </c>
      <c r="G1259" s="19">
        <v>3.8</v>
      </c>
      <c r="H1259" s="19">
        <v>3.54285714285714</v>
      </c>
      <c r="I1259" s="32"/>
      <c r="J1259" s="33">
        <v>35.8140000000004</v>
      </c>
      <c r="K1259" s="33">
        <v>36.443137254902</v>
      </c>
      <c r="L1259" s="33">
        <v>39.9863636363636</v>
      </c>
      <c r="M1259" s="7"/>
      <c r="N1259" s="7"/>
      <c r="O1259" s="19"/>
      <c r="P1259" s="19"/>
    </row>
    <row r="1260" ht="16.6" customHeight="1">
      <c r="A1260" s="29">
        <v>44409</v>
      </c>
      <c r="B1260" s="30">
        <v>15.1</v>
      </c>
      <c r="C1260" s="19">
        <v>15.3</v>
      </c>
      <c r="D1260" s="19">
        <v>15.7047619047619</v>
      </c>
      <c r="E1260" s="31"/>
      <c r="F1260" s="30">
        <v>5</v>
      </c>
      <c r="G1260" s="19">
        <v>4.7</v>
      </c>
      <c r="H1260" s="19">
        <v>3.82857142857143</v>
      </c>
      <c r="I1260" s="32"/>
      <c r="J1260" s="33">
        <v>44.4500000000005</v>
      </c>
      <c r="K1260" s="33">
        <v>44.1098039215686</v>
      </c>
      <c r="L1260" s="33">
        <v>37.625</v>
      </c>
      <c r="M1260" s="7"/>
      <c r="N1260" s="7"/>
      <c r="O1260" s="19"/>
      <c r="P1260" s="19"/>
    </row>
    <row r="1261" ht="16.6" customHeight="1">
      <c r="A1261" s="29">
        <v>44440</v>
      </c>
      <c r="B1261" s="30">
        <v>18.2</v>
      </c>
      <c r="C1261" s="19">
        <v>18.4</v>
      </c>
      <c r="D1261" s="19">
        <v>19.2666666666667</v>
      </c>
      <c r="E1261" s="31"/>
      <c r="F1261" s="30">
        <v>6.6</v>
      </c>
      <c r="G1261" s="19">
        <v>6.3</v>
      </c>
      <c r="H1261" s="19">
        <v>5.55238095238095</v>
      </c>
      <c r="I1261" s="32"/>
      <c r="J1261" s="33">
        <v>41.1480000000005</v>
      </c>
      <c r="K1261" s="33">
        <v>40.1352941176471</v>
      </c>
      <c r="L1261" s="33">
        <v>29.61</v>
      </c>
      <c r="M1261" s="7"/>
      <c r="N1261" s="7"/>
      <c r="O1261" s="19"/>
      <c r="P1261" s="19"/>
    </row>
    <row r="1262" ht="16.6" customHeight="1">
      <c r="A1262" s="29">
        <v>44470</v>
      </c>
      <c r="B1262" s="30">
        <v>22.3</v>
      </c>
      <c r="C1262" s="19">
        <v>22.2</v>
      </c>
      <c r="D1262" s="19">
        <v>23.4285714285714</v>
      </c>
      <c r="E1262" s="31"/>
      <c r="F1262" s="30">
        <v>9.1</v>
      </c>
      <c r="G1262" s="19">
        <v>8.6</v>
      </c>
      <c r="H1262" s="19">
        <v>7.95238095238095</v>
      </c>
      <c r="I1262" s="32"/>
      <c r="J1262" s="33">
        <v>42.1640000000005</v>
      </c>
      <c r="K1262" s="33">
        <v>42.0156862745098</v>
      </c>
      <c r="L1262" s="33">
        <v>31.8571428571429</v>
      </c>
      <c r="M1262" s="7"/>
      <c r="N1262" s="7"/>
      <c r="O1262" s="19"/>
      <c r="P1262" s="19"/>
    </row>
    <row r="1263" ht="16.6" customHeight="1">
      <c r="A1263" s="29">
        <v>44501</v>
      </c>
      <c r="B1263" s="30">
        <v>26.6</v>
      </c>
      <c r="C1263" s="19">
        <v>26.2</v>
      </c>
      <c r="D1263" s="19">
        <v>27.5857142857143</v>
      </c>
      <c r="E1263" s="31"/>
      <c r="F1263" s="30">
        <v>11.6</v>
      </c>
      <c r="G1263" s="19">
        <v>11.2</v>
      </c>
      <c r="H1263" s="19">
        <v>11.4857142857143</v>
      </c>
      <c r="I1263" s="32"/>
      <c r="J1263" s="33">
        <v>31.2420000000004</v>
      </c>
      <c r="K1263" s="33">
        <v>31.3196078431373</v>
      </c>
      <c r="L1263" s="33">
        <v>36.7571428571429</v>
      </c>
      <c r="M1263" s="7"/>
      <c r="N1263" s="7"/>
      <c r="O1263" s="19">
        <f>AVERAGE(B1265,F1265)</f>
        <v>15.9708333333333</v>
      </c>
      <c r="P1263" t="s" s="34">
        <v>16</v>
      </c>
    </row>
    <row r="1264" ht="16.6" customHeight="1">
      <c r="A1264" s="29">
        <v>44531</v>
      </c>
      <c r="B1264" s="30">
        <v>29.4</v>
      </c>
      <c r="C1264" s="19">
        <v>29.1</v>
      </c>
      <c r="D1264" s="19">
        <v>29.9761904761905</v>
      </c>
      <c r="E1264" s="31"/>
      <c r="F1264" s="30">
        <v>13.9</v>
      </c>
      <c r="G1264" s="19">
        <v>13.5</v>
      </c>
      <c r="H1264" s="19">
        <v>13.4380952380952</v>
      </c>
      <c r="I1264" s="32"/>
      <c r="J1264" s="33">
        <v>30.4800000000004</v>
      </c>
      <c r="K1264" s="33">
        <v>29.778431372549</v>
      </c>
      <c r="L1264" s="33">
        <v>38.0428571428571</v>
      </c>
      <c r="M1264" s="7"/>
      <c r="N1264" s="7"/>
      <c r="O1264" s="19">
        <f>AVERAGE(D1265,H1265)</f>
        <v>16.1412698412699</v>
      </c>
      <c r="P1264" t="s" s="34">
        <v>17</v>
      </c>
    </row>
    <row r="1265" ht="16.6" customHeight="1">
      <c r="A1265" t="s" s="35">
        <v>18</v>
      </c>
      <c r="B1265" s="36">
        <f>AVERAGE(B1253:B1264)</f>
        <v>22.325</v>
      </c>
      <c r="C1265" s="36">
        <f>AVERAGE(C1253:C1264)</f>
        <v>22.3166666666667</v>
      </c>
      <c r="D1265" s="36">
        <f>AVERAGE(D1253:D1264)</f>
        <v>23.1926767676768</v>
      </c>
      <c r="E1265" s="37"/>
      <c r="F1265" s="36">
        <f>AVERAGE(F1253:F1264)</f>
        <v>9.616666666666671</v>
      </c>
      <c r="G1265" s="36">
        <f>AVERAGE(G1253:G1264)</f>
        <v>9.33333333333333</v>
      </c>
      <c r="H1265" s="36">
        <f>AVERAGE(H1253:H1264)</f>
        <v>9.0898629148629</v>
      </c>
      <c r="I1265" s="38"/>
      <c r="J1265" s="36">
        <f>AVERAGE(J1253:J1264)</f>
        <v>35.8140000000004</v>
      </c>
      <c r="K1265" s="36">
        <f>AVERAGE(K1253:K1264)</f>
        <v>35.8050653594771</v>
      </c>
      <c r="L1265" s="36">
        <f>AVERAGE(L1253:L1264)</f>
        <v>32.427104978355</v>
      </c>
      <c r="M1265" s="7"/>
      <c r="N1265" s="7"/>
      <c r="O1265" s="19">
        <f>O1264-O1263</f>
        <v>0.1704365079366</v>
      </c>
      <c r="P1265" t="s" s="39">
        <v>19</v>
      </c>
    </row>
    <row r="1266" ht="16.6" customHeight="1">
      <c r="A1266" s="44"/>
      <c r="B1266" s="41"/>
      <c r="C1266" s="41"/>
      <c r="D1266" t="s" s="40">
        <v>55</v>
      </c>
      <c r="E1266" s="42"/>
      <c r="F1266" s="41"/>
      <c r="G1266" s="41"/>
      <c r="H1266" s="41"/>
      <c r="I1266" s="32"/>
      <c r="J1266" s="19"/>
      <c r="K1266" s="19"/>
      <c r="L1266" s="19"/>
      <c r="M1266" s="43"/>
      <c r="N1266" s="19"/>
      <c r="O1266" s="19"/>
      <c r="P1266" s="19"/>
    </row>
    <row r="1267" ht="16.6" customHeight="1">
      <c r="A1267" s="44"/>
      <c r="B1267" s="41"/>
      <c r="C1267" s="41"/>
      <c r="D1267" s="41"/>
      <c r="E1267" s="42"/>
      <c r="F1267" s="41"/>
      <c r="G1267" s="41"/>
      <c r="H1267" s="41"/>
      <c r="I1267" s="32"/>
      <c r="J1267" s="19"/>
      <c r="K1267" s="19"/>
      <c r="L1267" s="19"/>
      <c r="M1267" s="43"/>
      <c r="N1267" s="19"/>
      <c r="O1267" s="19"/>
      <c r="P1267" s="28"/>
    </row>
    <row r="1268" ht="46.65" customHeight="1">
      <c r="A1268" t="s" s="20">
        <v>588</v>
      </c>
      <c r="B1268" t="s" s="21">
        <v>589</v>
      </c>
      <c r="C1268" t="s" s="22">
        <v>590</v>
      </c>
      <c r="D1268" t="s" s="22">
        <v>591</v>
      </c>
      <c r="E1268" s="23"/>
      <c r="F1268" t="s" s="21">
        <v>592</v>
      </c>
      <c r="G1268" t="s" s="24">
        <v>590</v>
      </c>
      <c r="H1268" t="s" s="24">
        <v>591</v>
      </c>
      <c r="I1268" s="25"/>
      <c r="J1268" t="s" s="21">
        <v>94</v>
      </c>
      <c r="K1268" t="s" s="26">
        <v>593</v>
      </c>
      <c r="L1268" t="s" s="26">
        <v>594</v>
      </c>
      <c r="M1268" t="s" s="45">
        <v>595</v>
      </c>
      <c r="N1268" s="7"/>
      <c r="O1268" s="19"/>
      <c r="P1268" s="19"/>
    </row>
    <row r="1269" ht="16.6" customHeight="1">
      <c r="A1269" s="29">
        <v>44197</v>
      </c>
      <c r="B1269" s="30">
        <v>31.1</v>
      </c>
      <c r="C1269" s="19">
        <v>31.7</v>
      </c>
      <c r="D1269" s="19">
        <v>32.9818181818182</v>
      </c>
      <c r="E1269" s="31"/>
      <c r="F1269" s="30">
        <v>14.7</v>
      </c>
      <c r="G1269" s="19">
        <v>15.2</v>
      </c>
      <c r="H1269" s="19">
        <v>16.3090909090909</v>
      </c>
      <c r="I1269" s="32"/>
      <c r="J1269" s="33">
        <v>18.0340000000002</v>
      </c>
      <c r="K1269" s="33">
        <v>17.4346153846154</v>
      </c>
      <c r="L1269" s="33">
        <v>28.0545454545455</v>
      </c>
      <c r="M1269" s="7"/>
      <c r="N1269" s="7"/>
      <c r="O1269" s="19"/>
      <c r="P1269" s="19"/>
    </row>
    <row r="1270" ht="16.6" customHeight="1">
      <c r="A1270" s="29">
        <v>44228</v>
      </c>
      <c r="B1270" s="30">
        <v>31.4</v>
      </c>
      <c r="C1270" s="19">
        <v>31.2</v>
      </c>
      <c r="D1270" s="19">
        <v>31.9409090909091</v>
      </c>
      <c r="E1270" s="31"/>
      <c r="F1270" s="30">
        <v>15.3</v>
      </c>
      <c r="G1270" s="19">
        <v>15.2</v>
      </c>
      <c r="H1270" s="19">
        <v>15.9409090909091</v>
      </c>
      <c r="I1270" s="32"/>
      <c r="J1270" s="33">
        <v>21.5900000000003</v>
      </c>
      <c r="K1270" s="33">
        <v>29.2</v>
      </c>
      <c r="L1270" s="33">
        <v>24.7818181818182</v>
      </c>
      <c r="M1270" s="7"/>
      <c r="N1270" s="7"/>
      <c r="O1270" s="19"/>
      <c r="P1270" s="19"/>
    </row>
    <row r="1271" ht="16.6" customHeight="1">
      <c r="A1271" s="29">
        <v>44256</v>
      </c>
      <c r="B1271" s="30">
        <v>27.4</v>
      </c>
      <c r="C1271" s="19">
        <v>27.8</v>
      </c>
      <c r="D1271" s="19">
        <v>28.4863636363636</v>
      </c>
      <c r="E1271" s="31"/>
      <c r="F1271" s="30">
        <v>12.4</v>
      </c>
      <c r="G1271" s="19">
        <v>12.9</v>
      </c>
      <c r="H1271" s="19">
        <v>13.3772727272727</v>
      </c>
      <c r="I1271" s="32"/>
      <c r="J1271" s="33">
        <v>27.1780000000003</v>
      </c>
      <c r="K1271" s="33">
        <v>31.0423076923077</v>
      </c>
      <c r="L1271" s="33">
        <v>22.3272727272727</v>
      </c>
      <c r="M1271" s="7"/>
      <c r="N1271" s="7"/>
      <c r="O1271" s="19"/>
      <c r="P1271" s="19"/>
    </row>
    <row r="1272" ht="16.6" customHeight="1">
      <c r="A1272" s="29">
        <v>44287</v>
      </c>
      <c r="B1272" s="30">
        <v>22.8</v>
      </c>
      <c r="C1272" s="19">
        <v>22.8</v>
      </c>
      <c r="D1272" s="19">
        <v>23.7909090909091</v>
      </c>
      <c r="E1272" s="31"/>
      <c r="F1272" s="30">
        <v>9</v>
      </c>
      <c r="G1272" s="19">
        <v>9.4</v>
      </c>
      <c r="H1272" s="19">
        <v>10.0454545454545</v>
      </c>
      <c r="I1272" s="32"/>
      <c r="J1272" s="33">
        <v>25.4000000000003</v>
      </c>
      <c r="K1272" s="33">
        <v>17.1</v>
      </c>
      <c r="L1272" s="33">
        <v>25.7909090909091</v>
      </c>
      <c r="M1272" s="7"/>
      <c r="N1272" s="7"/>
      <c r="O1272" s="19"/>
      <c r="P1272" s="19"/>
    </row>
    <row r="1273" ht="16.6" customHeight="1">
      <c r="A1273" s="29">
        <v>44317</v>
      </c>
      <c r="B1273" s="30">
        <v>17.7</v>
      </c>
      <c r="C1273" s="19">
        <v>18.1</v>
      </c>
      <c r="D1273" s="19">
        <v>18.6363636363636</v>
      </c>
      <c r="E1273" s="31"/>
      <c r="F1273" s="30">
        <v>6.4</v>
      </c>
      <c r="G1273" s="19">
        <v>6.7</v>
      </c>
      <c r="H1273" s="19">
        <v>6.85909090909091</v>
      </c>
      <c r="I1273" s="32"/>
      <c r="J1273" s="33">
        <v>38.1000000000005</v>
      </c>
      <c r="K1273" s="33">
        <v>44.9076923076923</v>
      </c>
      <c r="L1273" s="33">
        <v>27.6136363636364</v>
      </c>
      <c r="M1273" s="7"/>
      <c r="N1273" s="7"/>
      <c r="O1273" s="19"/>
      <c r="P1273" s="19"/>
    </row>
    <row r="1274" ht="16.6" customHeight="1">
      <c r="A1274" s="29">
        <v>44348</v>
      </c>
      <c r="B1274" s="30">
        <v>14.2</v>
      </c>
      <c r="C1274" s="19">
        <v>14.7</v>
      </c>
      <c r="D1274" s="19">
        <v>15.2</v>
      </c>
      <c r="E1274" s="31"/>
      <c r="F1274" s="30">
        <v>4.7</v>
      </c>
      <c r="G1274" s="19">
        <v>4.6</v>
      </c>
      <c r="H1274" s="19">
        <v>4.75</v>
      </c>
      <c r="I1274" s="32"/>
      <c r="J1274" s="33">
        <v>41.1480000000005</v>
      </c>
      <c r="K1274" s="33">
        <v>44.6153846153846</v>
      </c>
      <c r="L1274" s="33">
        <v>31.9181818181818</v>
      </c>
      <c r="M1274" s="7"/>
      <c r="N1274" s="7"/>
      <c r="O1274" s="19"/>
      <c r="P1274" s="19"/>
    </row>
    <row r="1275" ht="16.6" customHeight="1">
      <c r="A1275" s="29">
        <v>44378</v>
      </c>
      <c r="B1275" s="30">
        <v>13.8</v>
      </c>
      <c r="C1275" s="19">
        <v>14.1</v>
      </c>
      <c r="D1275" s="19">
        <v>14.7333333333333</v>
      </c>
      <c r="E1275" s="31"/>
      <c r="F1275" s="30">
        <v>4</v>
      </c>
      <c r="G1275" s="19">
        <v>3.9</v>
      </c>
      <c r="H1275" s="19">
        <v>4.06666666666667</v>
      </c>
      <c r="I1275" s="32"/>
      <c r="J1275" s="33">
        <v>30.4800000000004</v>
      </c>
      <c r="K1275" s="33">
        <v>30.9076923076923</v>
      </c>
      <c r="L1275" s="33">
        <v>29.5318181818182</v>
      </c>
      <c r="M1275" s="7"/>
      <c r="N1275" s="7"/>
      <c r="O1275" s="19"/>
      <c r="P1275" s="19"/>
    </row>
    <row r="1276" ht="16.6" customHeight="1">
      <c r="A1276" s="29">
        <v>44409</v>
      </c>
      <c r="B1276" s="30">
        <v>15.9</v>
      </c>
      <c r="C1276" s="19">
        <v>16.1</v>
      </c>
      <c r="D1276" s="19">
        <v>16.4666666666667</v>
      </c>
      <c r="E1276" s="31"/>
      <c r="F1276" s="30">
        <v>4.8</v>
      </c>
      <c r="G1276" s="19">
        <v>4.8</v>
      </c>
      <c r="H1276" s="19">
        <v>4.53333333333333</v>
      </c>
      <c r="I1276" s="32"/>
      <c r="J1276" s="33">
        <v>35.0520000000004</v>
      </c>
      <c r="K1276" s="33">
        <v>34.4769230769231</v>
      </c>
      <c r="L1276" s="33">
        <v>31.5047619047619</v>
      </c>
      <c r="M1276" s="7"/>
      <c r="N1276" s="7"/>
      <c r="O1276" s="19"/>
      <c r="P1276" s="19"/>
    </row>
    <row r="1277" ht="16.6" customHeight="1">
      <c r="A1277" s="29">
        <v>44440</v>
      </c>
      <c r="B1277" s="30">
        <v>19</v>
      </c>
      <c r="C1277" s="19">
        <v>19.2</v>
      </c>
      <c r="D1277" s="19">
        <v>20.1</v>
      </c>
      <c r="E1277" s="31"/>
      <c r="F1277" s="30">
        <v>6.7</v>
      </c>
      <c r="G1277" s="19">
        <v>6.6</v>
      </c>
      <c r="H1277" s="19">
        <v>6.55238095238095</v>
      </c>
      <c r="I1277" s="32"/>
      <c r="J1277" s="33">
        <v>35.0520000000004</v>
      </c>
      <c r="K1277" s="33">
        <v>41.5576923076923</v>
      </c>
      <c r="L1277" s="33">
        <v>30.3809523809524</v>
      </c>
      <c r="M1277" s="7"/>
      <c r="N1277" s="7"/>
      <c r="O1277" s="19"/>
      <c r="P1277" s="19"/>
    </row>
    <row r="1278" ht="16.6" customHeight="1">
      <c r="A1278" s="29">
        <v>44470</v>
      </c>
      <c r="B1278" s="30">
        <v>22.9</v>
      </c>
      <c r="C1278" s="19">
        <v>22.9</v>
      </c>
      <c r="D1278" s="19">
        <v>24.152380952381</v>
      </c>
      <c r="E1278" s="31"/>
      <c r="F1278" s="30">
        <v>8.9</v>
      </c>
      <c r="G1278" s="19">
        <v>8.800000000000001</v>
      </c>
      <c r="H1278" s="19">
        <v>8.93809523809524</v>
      </c>
      <c r="I1278" s="32"/>
      <c r="J1278" s="33">
        <v>34.0360000000004</v>
      </c>
      <c r="K1278" s="33">
        <v>32.5076923076923</v>
      </c>
      <c r="L1278" s="33">
        <v>23.8857142857143</v>
      </c>
      <c r="M1278" s="7"/>
      <c r="N1278" s="7"/>
      <c r="O1278" s="19"/>
      <c r="P1278" s="19"/>
    </row>
    <row r="1279" ht="16.6" customHeight="1">
      <c r="A1279" s="29">
        <v>44501</v>
      </c>
      <c r="B1279" s="30">
        <v>27.1</v>
      </c>
      <c r="C1279" s="19">
        <v>26.9</v>
      </c>
      <c r="D1279" s="19">
        <v>28.1571428571429</v>
      </c>
      <c r="E1279" s="31"/>
      <c r="F1279" s="30">
        <v>11.3</v>
      </c>
      <c r="G1279" s="19">
        <v>11.4</v>
      </c>
      <c r="H1279" s="19">
        <v>12.3571428571429</v>
      </c>
      <c r="I1279" s="32"/>
      <c r="J1279" s="33">
        <v>24.8920000000003</v>
      </c>
      <c r="K1279" s="33">
        <v>21.9346153846154</v>
      </c>
      <c r="L1279" s="33">
        <v>40.5809523809524</v>
      </c>
      <c r="M1279" s="7"/>
      <c r="N1279" s="7"/>
      <c r="O1279" s="19">
        <f>AVERAGE(B1281,F1281)</f>
        <v>16.0458333333333</v>
      </c>
      <c r="P1279" t="s" s="34">
        <v>16</v>
      </c>
    </row>
    <row r="1280" ht="16.6" customHeight="1">
      <c r="A1280" s="29">
        <v>44531</v>
      </c>
      <c r="B1280" s="30">
        <v>30.1</v>
      </c>
      <c r="C1280" s="19">
        <v>29.8</v>
      </c>
      <c r="D1280" s="19">
        <v>30.5761904761905</v>
      </c>
      <c r="E1280" s="31"/>
      <c r="F1280" s="30">
        <v>13.5</v>
      </c>
      <c r="G1280" s="19">
        <v>13.5</v>
      </c>
      <c r="H1280" s="19">
        <v>14.2904761904762</v>
      </c>
      <c r="I1280" s="32"/>
      <c r="J1280" s="33">
        <v>29.4640000000004</v>
      </c>
      <c r="K1280" s="33">
        <v>29.5846153846154</v>
      </c>
      <c r="L1280" s="33">
        <v>28.5714285714286</v>
      </c>
      <c r="M1280" s="7"/>
      <c r="N1280" s="7"/>
      <c r="O1280" s="19">
        <f>AVERAGE(D1281,H1281)</f>
        <v>16.8017496392496</v>
      </c>
      <c r="P1280" t="s" s="34">
        <v>17</v>
      </c>
    </row>
    <row r="1281" ht="16.6" customHeight="1">
      <c r="A1281" t="s" s="35">
        <v>18</v>
      </c>
      <c r="B1281" s="36">
        <f>AVERAGE(B1269:B1280)</f>
        <v>22.7833333333333</v>
      </c>
      <c r="C1281" s="36">
        <f>AVERAGE(C1269:C1280)</f>
        <v>22.9416666666667</v>
      </c>
      <c r="D1281" s="36">
        <f>AVERAGE(D1269:D1280)</f>
        <v>23.7685064935065</v>
      </c>
      <c r="E1281" s="37"/>
      <c r="F1281" s="36">
        <f>AVERAGE(F1269:F1280)</f>
        <v>9.30833333333333</v>
      </c>
      <c r="G1281" s="36">
        <f>AVERAGE(G1269:G1280)</f>
        <v>9.41666666666667</v>
      </c>
      <c r="H1281" s="36">
        <f>AVERAGE(H1269:H1280)</f>
        <v>9.83499278499278</v>
      </c>
      <c r="I1281" s="38"/>
      <c r="J1281" s="36">
        <f>AVERAGE(J1269:J1280)</f>
        <v>30.0355000000004</v>
      </c>
      <c r="K1281" s="36">
        <f>AVERAGE(K1269:K1280)</f>
        <v>31.2724358974359</v>
      </c>
      <c r="L1281" s="36">
        <f>AVERAGE(L1269:L1280)</f>
        <v>28.745165945166</v>
      </c>
      <c r="M1281" s="7"/>
      <c r="N1281" s="7"/>
      <c r="O1281" s="19">
        <f>O1280-O1279</f>
        <v>0.7559163059163</v>
      </c>
      <c r="P1281" t="s" s="39">
        <v>19</v>
      </c>
    </row>
    <row r="1282" ht="16.6" customHeight="1">
      <c r="A1282" t="s" s="40">
        <v>20</v>
      </c>
      <c r="B1282" s="41"/>
      <c r="C1282" s="41"/>
      <c r="D1282" s="41"/>
      <c r="E1282" s="42"/>
      <c r="F1282" s="41"/>
      <c r="G1282" s="41"/>
      <c r="H1282" s="41"/>
      <c r="I1282" s="32"/>
      <c r="J1282" s="19"/>
      <c r="K1282" s="19"/>
      <c r="L1282" s="19"/>
      <c r="M1282" s="43"/>
      <c r="N1282" s="19"/>
      <c r="O1282" s="19"/>
      <c r="P1282" s="19"/>
    </row>
    <row r="1283" ht="16.6" customHeight="1">
      <c r="A1283" s="44"/>
      <c r="B1283" s="41"/>
      <c r="C1283" s="41"/>
      <c r="D1283" s="41"/>
      <c r="E1283" s="42"/>
      <c r="F1283" s="41"/>
      <c r="G1283" s="41"/>
      <c r="H1283" s="41"/>
      <c r="I1283" s="32"/>
      <c r="J1283" s="19"/>
      <c r="K1283" s="19"/>
      <c r="L1283" s="19"/>
      <c r="M1283" s="43"/>
      <c r="N1283" s="28"/>
      <c r="O1283" s="28"/>
      <c r="P1283" s="28"/>
    </row>
    <row r="1284" ht="46.65" customHeight="1">
      <c r="A1284" t="s" s="20">
        <v>596</v>
      </c>
      <c r="B1284" t="s" s="21">
        <v>597</v>
      </c>
      <c r="C1284" t="s" s="22">
        <v>598</v>
      </c>
      <c r="D1284" t="s" s="22">
        <v>599</v>
      </c>
      <c r="E1284" s="23"/>
      <c r="F1284" t="s" s="21">
        <v>600</v>
      </c>
      <c r="G1284" t="s" s="24">
        <v>598</v>
      </c>
      <c r="H1284" t="s" s="24">
        <v>599</v>
      </c>
      <c r="I1284" s="32"/>
      <c r="J1284" t="s" s="21">
        <v>239</v>
      </c>
      <c r="K1284" t="s" s="26">
        <v>601</v>
      </c>
      <c r="L1284" t="s" s="26">
        <v>602</v>
      </c>
      <c r="M1284" s="43"/>
      <c r="N1284" s="19"/>
      <c r="O1284" s="19"/>
      <c r="P1284" s="19"/>
    </row>
    <row r="1285" ht="16.6" customHeight="1">
      <c r="A1285" s="29">
        <v>44197</v>
      </c>
      <c r="B1285" s="30">
        <v>29.9</v>
      </c>
      <c r="C1285" s="19">
        <v>30.2</v>
      </c>
      <c r="D1285" s="19">
        <v>30.6318181818182</v>
      </c>
      <c r="E1285" s="31"/>
      <c r="F1285" s="30">
        <v>14.2</v>
      </c>
      <c r="G1285" s="19">
        <v>14.3</v>
      </c>
      <c r="H1285" s="19">
        <v>14.4636363636364</v>
      </c>
      <c r="I1285" s="32"/>
      <c r="J1285" s="19">
        <v>32.0040000000004</v>
      </c>
      <c r="K1285" s="19">
        <v>31.9623188405797</v>
      </c>
      <c r="L1285" s="19">
        <v>34.2090909090909</v>
      </c>
      <c r="M1285" s="43"/>
      <c r="N1285" s="19"/>
      <c r="O1285" s="19"/>
      <c r="P1285" s="19"/>
    </row>
    <row r="1286" ht="16.6" customHeight="1">
      <c r="A1286" s="29">
        <v>44228</v>
      </c>
      <c r="B1286" s="30">
        <v>29.7</v>
      </c>
      <c r="C1286" s="19">
        <v>29.5</v>
      </c>
      <c r="D1286" s="19">
        <v>29.7454545454545</v>
      </c>
      <c r="E1286" s="31"/>
      <c r="F1286" s="30">
        <v>14.6</v>
      </c>
      <c r="G1286" s="19">
        <v>14.4</v>
      </c>
      <c r="H1286" s="19">
        <v>14.4954545454545</v>
      </c>
      <c r="I1286" s="32"/>
      <c r="J1286" s="19">
        <v>31.2420000000004</v>
      </c>
      <c r="K1286" s="19">
        <v>31.0144927536232</v>
      </c>
      <c r="L1286" s="19">
        <v>29.8272727272727</v>
      </c>
      <c r="M1286" s="43"/>
      <c r="N1286" s="19"/>
      <c r="O1286" s="19"/>
      <c r="P1286" s="19"/>
    </row>
    <row r="1287" ht="16.6" customHeight="1">
      <c r="A1287" s="29">
        <v>44256</v>
      </c>
      <c r="B1287" s="30">
        <v>26.2</v>
      </c>
      <c r="C1287" s="19">
        <v>26.1</v>
      </c>
      <c r="D1287" s="19">
        <v>26.4590909090909</v>
      </c>
      <c r="E1287" s="31"/>
      <c r="F1287" s="30">
        <v>12.3</v>
      </c>
      <c r="G1287" s="19">
        <v>11.8</v>
      </c>
      <c r="H1287" s="19">
        <v>12.0045454545455</v>
      </c>
      <c r="I1287" s="32"/>
      <c r="J1287" s="19">
        <v>37.8460000000005</v>
      </c>
      <c r="K1287" s="19">
        <v>39.4376811594203</v>
      </c>
      <c r="L1287" s="19">
        <v>32.6454545454545</v>
      </c>
      <c r="M1287" s="43"/>
      <c r="N1287" s="19"/>
      <c r="O1287" s="19"/>
      <c r="P1287" s="19"/>
    </row>
    <row r="1288" ht="16.6" customHeight="1">
      <c r="A1288" s="29">
        <v>44287</v>
      </c>
      <c r="B1288" s="30">
        <v>21.3</v>
      </c>
      <c r="C1288" s="19">
        <v>21.4</v>
      </c>
      <c r="D1288" s="19">
        <v>21.7363636363636</v>
      </c>
      <c r="E1288" s="31"/>
      <c r="F1288" s="30">
        <v>9.199999999999999</v>
      </c>
      <c r="G1288" s="19">
        <v>8</v>
      </c>
      <c r="H1288" s="19">
        <v>8.55909090909091</v>
      </c>
      <c r="I1288" s="32"/>
      <c r="J1288" s="19">
        <v>37.0840000000005</v>
      </c>
      <c r="K1288" s="19">
        <v>38.0782608695652</v>
      </c>
      <c r="L1288" s="19">
        <v>36.5636363636364</v>
      </c>
      <c r="M1288" s="43"/>
      <c r="N1288" s="19"/>
      <c r="O1288" s="19"/>
      <c r="P1288" s="19"/>
    </row>
    <row r="1289" ht="16.6" customHeight="1">
      <c r="A1289" s="29">
        <v>44317</v>
      </c>
      <c r="B1289" s="30">
        <v>16.3</v>
      </c>
      <c r="C1289" s="19">
        <v>16.7</v>
      </c>
      <c r="D1289" s="19">
        <v>16.8181818181818</v>
      </c>
      <c r="E1289" s="31"/>
      <c r="F1289" s="30">
        <v>6.6</v>
      </c>
      <c r="G1289" s="19">
        <v>5.3</v>
      </c>
      <c r="H1289" s="19">
        <v>5.28181818181818</v>
      </c>
      <c r="I1289" s="32"/>
      <c r="J1289" s="19">
        <v>53.5940000000007</v>
      </c>
      <c r="K1289" s="19">
        <v>54.504347826087</v>
      </c>
      <c r="L1289" s="19">
        <v>43.1181818181818</v>
      </c>
      <c r="M1289" s="43"/>
      <c r="N1289" s="19"/>
      <c r="O1289" s="19"/>
      <c r="P1289" s="19"/>
    </row>
    <row r="1290" ht="16.6" customHeight="1">
      <c r="A1290" s="29">
        <v>44348</v>
      </c>
      <c r="B1290" s="30">
        <v>12.9</v>
      </c>
      <c r="C1290" s="19">
        <v>13.4</v>
      </c>
      <c r="D1290" s="19">
        <v>13.5772727272727</v>
      </c>
      <c r="E1290" s="31"/>
      <c r="F1290" s="30">
        <v>4.9</v>
      </c>
      <c r="G1290" s="19">
        <v>3.6</v>
      </c>
      <c r="H1290" s="19">
        <v>3.60909090909091</v>
      </c>
      <c r="I1290" s="32"/>
      <c r="J1290" s="19">
        <v>66.5480000000008</v>
      </c>
      <c r="K1290" s="19">
        <v>67.4159420289855</v>
      </c>
      <c r="L1290" s="19">
        <v>47.3818181818182</v>
      </c>
      <c r="M1290" s="43"/>
      <c r="N1290" s="19"/>
      <c r="O1290" s="19"/>
      <c r="P1290" s="19"/>
    </row>
    <row r="1291" ht="16.6" customHeight="1">
      <c r="A1291" s="29">
        <v>44378</v>
      </c>
      <c r="B1291" s="30">
        <v>12.2</v>
      </c>
      <c r="C1291" s="19">
        <v>12.7</v>
      </c>
      <c r="D1291" s="19">
        <v>12.8238095238095</v>
      </c>
      <c r="E1291" s="31"/>
      <c r="F1291" s="30">
        <v>3.7</v>
      </c>
      <c r="G1291" s="19">
        <v>2.7</v>
      </c>
      <c r="H1291" s="19">
        <v>2.9047619047619</v>
      </c>
      <c r="I1291" s="32"/>
      <c r="J1291" s="19">
        <v>51.3080000000006</v>
      </c>
      <c r="K1291" s="19">
        <v>50.4188405797101</v>
      </c>
      <c r="L1291" s="19">
        <v>54.4727272727273</v>
      </c>
      <c r="M1291" s="43"/>
      <c r="N1291" s="19"/>
      <c r="O1291" s="19"/>
      <c r="P1291" s="19"/>
    </row>
    <row r="1292" ht="16.6" customHeight="1">
      <c r="A1292" s="29">
        <v>44409</v>
      </c>
      <c r="B1292" s="30">
        <v>14</v>
      </c>
      <c r="C1292" s="19">
        <v>14.2</v>
      </c>
      <c r="D1292" s="19">
        <v>14.2</v>
      </c>
      <c r="E1292" s="31"/>
      <c r="F1292" s="30">
        <v>4.3</v>
      </c>
      <c r="G1292" s="19">
        <v>2.8</v>
      </c>
      <c r="H1292" s="19">
        <v>2.91904761904762</v>
      </c>
      <c r="I1292" s="32"/>
      <c r="J1292" s="19">
        <v>55.3720000000007</v>
      </c>
      <c r="K1292" s="19">
        <v>55.4246376811594</v>
      </c>
      <c r="L1292" s="19">
        <v>52.8571428571429</v>
      </c>
      <c r="M1292" s="43"/>
      <c r="N1292" s="19"/>
      <c r="O1292" s="19"/>
      <c r="P1292" s="19"/>
    </row>
    <row r="1293" ht="16.6" customHeight="1">
      <c r="A1293" s="29">
        <v>44440</v>
      </c>
      <c r="B1293" s="30">
        <v>16.9</v>
      </c>
      <c r="C1293" s="19">
        <v>17</v>
      </c>
      <c r="D1293" s="19">
        <v>17.4190476190476</v>
      </c>
      <c r="E1293" s="31"/>
      <c r="F1293" s="30">
        <v>6.1</v>
      </c>
      <c r="G1293" s="19">
        <v>4.5</v>
      </c>
      <c r="H1293" s="19">
        <v>4.55714285714286</v>
      </c>
      <c r="I1293" s="32"/>
      <c r="J1293" s="19">
        <v>53.8480000000007</v>
      </c>
      <c r="K1293" s="19">
        <v>54.3652173913043</v>
      </c>
      <c r="L1293" s="19">
        <v>46.2380952380952</v>
      </c>
      <c r="M1293" s="43"/>
      <c r="N1293" s="19"/>
      <c r="O1293" s="19"/>
      <c r="P1293" s="19"/>
    </row>
    <row r="1294" ht="16.6" customHeight="1">
      <c r="A1294" s="29">
        <v>44470</v>
      </c>
      <c r="B1294" s="30">
        <v>20.7</v>
      </c>
      <c r="C1294" s="19">
        <v>21</v>
      </c>
      <c r="D1294" s="19">
        <v>21.4857142857143</v>
      </c>
      <c r="E1294" s="31"/>
      <c r="F1294" s="30">
        <v>8.199999999999999</v>
      </c>
      <c r="G1294" s="19">
        <v>6.8</v>
      </c>
      <c r="H1294" s="19">
        <v>6.95238095238095</v>
      </c>
      <c r="I1294" s="32"/>
      <c r="J1294" s="19">
        <v>50.0380000000006</v>
      </c>
      <c r="K1294" s="19">
        <v>49.5478260869565</v>
      </c>
      <c r="L1294" s="19">
        <v>37.2380952380952</v>
      </c>
      <c r="M1294" s="43"/>
      <c r="N1294" s="19"/>
      <c r="O1294" s="19"/>
      <c r="P1294" s="19"/>
    </row>
    <row r="1295" ht="16.6" customHeight="1">
      <c r="A1295" s="29">
        <v>44501</v>
      </c>
      <c r="B1295" s="30">
        <v>24.8</v>
      </c>
      <c r="C1295" s="19">
        <v>24.8</v>
      </c>
      <c r="D1295" s="19">
        <v>25.6333333333333</v>
      </c>
      <c r="E1295" s="31"/>
      <c r="F1295" s="30">
        <v>10.5</v>
      </c>
      <c r="G1295" s="19">
        <v>9.9</v>
      </c>
      <c r="H1295" s="19">
        <v>10.5285714285714</v>
      </c>
      <c r="I1295" s="32"/>
      <c r="J1295" s="19">
        <v>36.0680000000004</v>
      </c>
      <c r="K1295" s="19">
        <v>37.2231884057971</v>
      </c>
      <c r="L1295" s="19">
        <v>47.2285714285714</v>
      </c>
      <c r="M1295" s="43"/>
      <c r="N1295" s="19"/>
      <c r="O1295" s="19">
        <f>AVERAGE(B1297,F1297)</f>
        <v>14.9958333333333</v>
      </c>
      <c r="P1295" t="s" s="34">
        <v>16</v>
      </c>
    </row>
    <row r="1296" ht="16.6" customHeight="1">
      <c r="A1296" s="29">
        <v>44531</v>
      </c>
      <c r="B1296" s="30">
        <v>27.8</v>
      </c>
      <c r="C1296" s="19">
        <v>27.6</v>
      </c>
      <c r="D1296" s="19">
        <v>28.0238095238095</v>
      </c>
      <c r="E1296" s="31"/>
      <c r="F1296" s="30">
        <v>12.6</v>
      </c>
      <c r="G1296" s="19">
        <v>12</v>
      </c>
      <c r="H1296" s="19">
        <v>12.252380952381</v>
      </c>
      <c r="I1296" s="32"/>
      <c r="J1296" s="19">
        <v>31.4960000000004</v>
      </c>
      <c r="K1296" s="19">
        <v>30.2913043478261</v>
      </c>
      <c r="L1296" s="19">
        <v>35.2285714285714</v>
      </c>
      <c r="M1296" s="43"/>
      <c r="N1296" s="49"/>
      <c r="O1296" s="19">
        <f>AVERAGE(D1297,H1297)</f>
        <v>14.8784090909091</v>
      </c>
      <c r="P1296" t="s" s="34">
        <v>17</v>
      </c>
    </row>
    <row r="1297" ht="16.6" customHeight="1">
      <c r="A1297" t="s" s="35">
        <v>18</v>
      </c>
      <c r="B1297" s="36">
        <f>AVERAGE(B1285:B1296)</f>
        <v>21.0583333333333</v>
      </c>
      <c r="C1297" s="36">
        <f>AVERAGE(C1285:C1296)</f>
        <v>21.2166666666667</v>
      </c>
      <c r="D1297" s="36">
        <f>AVERAGE(D1285:D1296)</f>
        <v>21.546158008658</v>
      </c>
      <c r="E1297" s="37"/>
      <c r="F1297" s="36">
        <f>AVERAGE(F1285:F1296)</f>
        <v>8.93333333333333</v>
      </c>
      <c r="G1297" s="36">
        <f>AVERAGE(G1285:G1296)</f>
        <v>8.008333333333329</v>
      </c>
      <c r="H1297" s="36">
        <f>AVERAGE(H1285:H1296)</f>
        <v>8.21066017316018</v>
      </c>
      <c r="I1297" s="38"/>
      <c r="J1297" s="36">
        <f>AVERAGE(J1285:J1296)</f>
        <v>44.7040000000006</v>
      </c>
      <c r="K1297" s="36">
        <f>AVERAGE(K1285:K1296)</f>
        <v>44.9736714975845</v>
      </c>
      <c r="L1297" s="36">
        <f>AVERAGE(L1285:L1296)</f>
        <v>41.4173881673882</v>
      </c>
      <c r="M1297" s="50"/>
      <c r="N1297" s="19"/>
      <c r="O1297" s="19">
        <f>O1296-O1295</f>
        <v>-0.1174242424242</v>
      </c>
      <c r="P1297" t="s" s="39">
        <v>19</v>
      </c>
    </row>
    <row r="1298" ht="16.6" customHeight="1">
      <c r="A1298" s="44"/>
      <c r="B1298" s="41"/>
      <c r="C1298" s="41"/>
      <c r="D1298" t="s" s="40">
        <v>55</v>
      </c>
      <c r="E1298" s="42"/>
      <c r="F1298" s="41"/>
      <c r="G1298" s="41"/>
      <c r="H1298" t="s" s="40">
        <v>21</v>
      </c>
      <c r="I1298" s="32"/>
      <c r="J1298" s="19"/>
      <c r="K1298" s="19"/>
      <c r="L1298" s="19"/>
      <c r="M1298" s="43"/>
      <c r="N1298" s="19"/>
      <c r="O1298" s="19"/>
      <c r="P1298" s="19"/>
    </row>
    <row r="1299" ht="16.6" customHeight="1">
      <c r="A1299" s="44"/>
      <c r="B1299" s="41"/>
      <c r="C1299" s="41"/>
      <c r="D1299" s="41"/>
      <c r="E1299" s="42"/>
      <c r="F1299" s="41"/>
      <c r="G1299" s="41"/>
      <c r="H1299" s="41"/>
      <c r="I1299" s="32"/>
      <c r="J1299" s="19"/>
      <c r="K1299" s="19"/>
      <c r="L1299" s="19"/>
      <c r="M1299" s="43"/>
      <c r="N1299" s="28"/>
      <c r="O1299" s="28"/>
      <c r="P1299" s="28"/>
    </row>
    <row r="1300" ht="46.65" customHeight="1">
      <c r="A1300" t="s" s="20">
        <v>603</v>
      </c>
      <c r="B1300" t="s" s="21">
        <v>99</v>
      </c>
      <c r="C1300" t="s" s="22">
        <v>604</v>
      </c>
      <c r="D1300" t="s" s="22">
        <v>605</v>
      </c>
      <c r="E1300" s="23"/>
      <c r="F1300" t="s" s="21">
        <v>102</v>
      </c>
      <c r="G1300" t="s" s="24">
        <v>604</v>
      </c>
      <c r="H1300" t="s" s="24">
        <v>605</v>
      </c>
      <c r="I1300" s="32"/>
      <c r="J1300" t="s" s="21">
        <v>423</v>
      </c>
      <c r="K1300" t="s" s="26">
        <v>606</v>
      </c>
      <c r="L1300" t="s" s="26">
        <v>607</v>
      </c>
      <c r="M1300" s="43"/>
      <c r="N1300" s="19"/>
      <c r="O1300" s="19"/>
      <c r="P1300" s="19"/>
    </row>
    <row r="1301" ht="16.6" customHeight="1">
      <c r="A1301" s="29">
        <v>44197</v>
      </c>
      <c r="B1301" s="30">
        <v>30.6</v>
      </c>
      <c r="C1301" s="19">
        <v>32.1</v>
      </c>
      <c r="D1301" s="19">
        <v>32.0181818181818</v>
      </c>
      <c r="E1301" s="31"/>
      <c r="F1301" s="30">
        <v>15</v>
      </c>
      <c r="G1301" s="19">
        <v>15.4</v>
      </c>
      <c r="H1301" s="19">
        <v>15.35</v>
      </c>
      <c r="I1301" s="32"/>
      <c r="J1301" s="19">
        <v>27.1780000000003</v>
      </c>
      <c r="K1301" s="19">
        <v>32.4684210526316</v>
      </c>
      <c r="L1301" s="19">
        <v>30.0727272727273</v>
      </c>
      <c r="M1301" s="43"/>
      <c r="N1301" s="19"/>
      <c r="O1301" s="19"/>
      <c r="P1301" s="19"/>
    </row>
    <row r="1302" ht="16.6" customHeight="1">
      <c r="A1302" s="29">
        <v>44228</v>
      </c>
      <c r="B1302" s="30">
        <v>30.3</v>
      </c>
      <c r="C1302" s="19">
        <v>30.9</v>
      </c>
      <c r="D1302" s="19">
        <v>30.8272727272727</v>
      </c>
      <c r="E1302" s="31"/>
      <c r="F1302" s="30">
        <v>15.2</v>
      </c>
      <c r="G1302" s="19">
        <v>15.1</v>
      </c>
      <c r="H1302" s="19">
        <v>15.1454545454545</v>
      </c>
      <c r="I1302" s="32"/>
      <c r="J1302" s="19">
        <v>27.4320000000003</v>
      </c>
      <c r="K1302" s="19">
        <v>27.7</v>
      </c>
      <c r="L1302" s="19">
        <v>37.7090909090909</v>
      </c>
      <c r="M1302" s="43"/>
      <c r="N1302" s="19"/>
      <c r="O1302" s="19"/>
      <c r="P1302" s="19"/>
    </row>
    <row r="1303" ht="16.6" customHeight="1">
      <c r="A1303" s="29">
        <v>44256</v>
      </c>
      <c r="B1303" s="30">
        <v>26.3</v>
      </c>
      <c r="C1303" s="19">
        <v>27.4</v>
      </c>
      <c r="D1303" s="19">
        <v>27.5181818181818</v>
      </c>
      <c r="E1303" s="31"/>
      <c r="F1303" s="30">
        <v>12.5</v>
      </c>
      <c r="G1303" s="19">
        <v>12.5</v>
      </c>
      <c r="H1303" s="19">
        <v>12.65</v>
      </c>
      <c r="I1303" s="32"/>
      <c r="J1303" s="19">
        <v>34.7980000000004</v>
      </c>
      <c r="K1303" s="19">
        <v>37.755</v>
      </c>
      <c r="L1303" s="19">
        <v>32.8272727272727</v>
      </c>
      <c r="M1303" s="43"/>
      <c r="N1303" s="19"/>
      <c r="O1303" s="19"/>
      <c r="P1303" s="19"/>
    </row>
    <row r="1304" ht="16.6" customHeight="1">
      <c r="A1304" s="29">
        <v>44287</v>
      </c>
      <c r="B1304" s="30">
        <v>22.6</v>
      </c>
      <c r="C1304" s="19">
        <v>22.6</v>
      </c>
      <c r="D1304" s="19">
        <v>22.7227272727273</v>
      </c>
      <c r="E1304" s="31"/>
      <c r="F1304" s="30">
        <v>8.9</v>
      </c>
      <c r="G1304" s="19">
        <v>8.6</v>
      </c>
      <c r="H1304" s="19">
        <v>8.881818181818179</v>
      </c>
      <c r="I1304" s="32"/>
      <c r="J1304" s="19">
        <v>35.8140000000004</v>
      </c>
      <c r="K1304" s="19">
        <v>24.1</v>
      </c>
      <c r="L1304" s="19">
        <v>34.8090909090909</v>
      </c>
      <c r="M1304" s="43"/>
      <c r="N1304" s="19"/>
      <c r="O1304" s="19"/>
      <c r="P1304" s="19"/>
    </row>
    <row r="1305" ht="16.6" customHeight="1">
      <c r="A1305" s="29">
        <v>44317</v>
      </c>
      <c r="B1305" s="30">
        <v>17.7</v>
      </c>
      <c r="C1305" s="19">
        <v>17.6</v>
      </c>
      <c r="D1305" s="19">
        <v>17.6</v>
      </c>
      <c r="E1305" s="31"/>
      <c r="F1305" s="30">
        <v>6.3</v>
      </c>
      <c r="G1305" s="19">
        <v>5.6</v>
      </c>
      <c r="H1305" s="19">
        <v>5.59090909090909</v>
      </c>
      <c r="I1305" s="32"/>
      <c r="J1305" s="19">
        <v>47.4980000000006</v>
      </c>
      <c r="K1305" s="19">
        <v>57.485</v>
      </c>
      <c r="L1305" s="19">
        <v>33.2</v>
      </c>
      <c r="M1305" s="43"/>
      <c r="N1305" s="19"/>
      <c r="O1305" s="19"/>
      <c r="P1305" s="19"/>
    </row>
    <row r="1306" ht="16.6" customHeight="1">
      <c r="A1306" s="29">
        <v>44348</v>
      </c>
      <c r="B1306" s="30">
        <v>14</v>
      </c>
      <c r="C1306" s="19">
        <v>14.2</v>
      </c>
      <c r="D1306" s="19">
        <v>14.1681818181818</v>
      </c>
      <c r="E1306" s="31"/>
      <c r="F1306" s="30">
        <v>4.9</v>
      </c>
      <c r="G1306" s="19">
        <v>3.7</v>
      </c>
      <c r="H1306" s="19">
        <v>3.75</v>
      </c>
      <c r="I1306" s="32"/>
      <c r="J1306" s="19">
        <v>59.1820000000007</v>
      </c>
      <c r="K1306" s="19">
        <v>63.4421052631579</v>
      </c>
      <c r="L1306" s="19">
        <v>40.9454545454545</v>
      </c>
      <c r="M1306" s="43"/>
      <c r="N1306" s="19"/>
      <c r="O1306" s="19"/>
      <c r="P1306" s="19"/>
    </row>
    <row r="1307" ht="16.6" customHeight="1">
      <c r="A1307" s="29">
        <v>44378</v>
      </c>
      <c r="B1307" s="30">
        <v>13.4</v>
      </c>
      <c r="C1307" s="19">
        <v>13.3</v>
      </c>
      <c r="D1307" s="19">
        <v>13.4142857142857</v>
      </c>
      <c r="E1307" s="31"/>
      <c r="F1307" s="30">
        <v>4.1</v>
      </c>
      <c r="G1307" s="19">
        <v>3.4</v>
      </c>
      <c r="H1307" s="19">
        <v>3.53809523809524</v>
      </c>
      <c r="I1307" s="32"/>
      <c r="J1307" s="19">
        <v>44.9580000000005</v>
      </c>
      <c r="K1307" s="19">
        <v>52.2315789473684</v>
      </c>
      <c r="L1307" s="19">
        <v>41.7363636363636</v>
      </c>
      <c r="M1307" s="43"/>
      <c r="N1307" s="19"/>
      <c r="O1307" s="19"/>
      <c r="P1307" s="19"/>
    </row>
    <row r="1308" ht="16.6" customHeight="1">
      <c r="A1308" s="29">
        <v>44409</v>
      </c>
      <c r="B1308" s="30">
        <v>15.3</v>
      </c>
      <c r="C1308" s="19">
        <v>14.9</v>
      </c>
      <c r="D1308" s="19">
        <v>14.8428571428571</v>
      </c>
      <c r="E1308" s="31"/>
      <c r="F1308" s="30">
        <v>4.7</v>
      </c>
      <c r="G1308" s="19">
        <v>3.7</v>
      </c>
      <c r="H1308" s="19">
        <v>3.54761904761905</v>
      </c>
      <c r="I1308" s="32"/>
      <c r="J1308" s="19">
        <v>48.5140000000006</v>
      </c>
      <c r="K1308" s="19">
        <v>52.0263157894737</v>
      </c>
      <c r="L1308" s="19">
        <v>41.8095238095238</v>
      </c>
      <c r="M1308" s="43"/>
      <c r="N1308" s="19"/>
      <c r="O1308" s="19"/>
      <c r="P1308" s="19"/>
    </row>
    <row r="1309" ht="16.6" customHeight="1">
      <c r="A1309" s="29">
        <v>44440</v>
      </c>
      <c r="B1309" s="30">
        <v>17.9</v>
      </c>
      <c r="C1309" s="19">
        <v>18.2</v>
      </c>
      <c r="D1309" s="19">
        <v>18.3190476190476</v>
      </c>
      <c r="E1309" s="31"/>
      <c r="F1309" s="30">
        <v>6.4</v>
      </c>
      <c r="G1309" s="19">
        <v>5.4</v>
      </c>
      <c r="H1309" s="19">
        <v>5.29047619047619</v>
      </c>
      <c r="I1309" s="32"/>
      <c r="J1309" s="19">
        <v>46.9900000000006</v>
      </c>
      <c r="K1309" s="19">
        <v>57.2052631578947</v>
      </c>
      <c r="L1309" s="19">
        <v>33.0380952380952</v>
      </c>
      <c r="M1309" s="43"/>
      <c r="N1309" s="19"/>
      <c r="O1309" s="19"/>
      <c r="P1309" s="19"/>
    </row>
    <row r="1310" ht="16.6" customHeight="1">
      <c r="A1310" s="29">
        <v>44470</v>
      </c>
      <c r="B1310" s="30">
        <v>21.8</v>
      </c>
      <c r="C1310" s="19">
        <v>22.3</v>
      </c>
      <c r="D1310" s="19">
        <v>22.5714285714286</v>
      </c>
      <c r="E1310" s="31"/>
      <c r="F1310" s="30">
        <v>8.4</v>
      </c>
      <c r="G1310" s="19">
        <v>7.6</v>
      </c>
      <c r="H1310" s="19">
        <v>7.6047619047619</v>
      </c>
      <c r="I1310" s="32"/>
      <c r="J1310" s="19">
        <v>49.2760000000006</v>
      </c>
      <c r="K1310" s="19">
        <v>44.2315789473684</v>
      </c>
      <c r="L1310" s="19">
        <v>30.5238095238095</v>
      </c>
      <c r="M1310" s="43"/>
      <c r="N1310" s="19"/>
      <c r="O1310" s="19"/>
      <c r="P1310" s="19"/>
    </row>
    <row r="1311" ht="16.6" customHeight="1">
      <c r="A1311" s="29">
        <v>44501</v>
      </c>
      <c r="B1311" s="30">
        <v>25.5</v>
      </c>
      <c r="C1311" s="19">
        <v>26.4</v>
      </c>
      <c r="D1311" s="19">
        <v>26.8380952380952</v>
      </c>
      <c r="E1311" s="31"/>
      <c r="F1311" s="30">
        <v>10.9</v>
      </c>
      <c r="G1311" s="19">
        <v>10.9</v>
      </c>
      <c r="H1311" s="19">
        <v>11.2380952380952</v>
      </c>
      <c r="I1311" s="32"/>
      <c r="J1311" s="19">
        <v>32.0040000000004</v>
      </c>
      <c r="K1311" s="19">
        <v>33.6263157894737</v>
      </c>
      <c r="L1311" s="19">
        <v>43.0666666666667</v>
      </c>
      <c r="M1311" s="43"/>
      <c r="N1311" s="19"/>
      <c r="O1311" s="19">
        <f>AVERAGE(B1313,F1313)</f>
        <v>15.6083333333334</v>
      </c>
      <c r="P1311" t="s" s="34">
        <v>16</v>
      </c>
    </row>
    <row r="1312" ht="16.6" customHeight="1">
      <c r="A1312" s="29">
        <v>44531</v>
      </c>
      <c r="B1312" s="30">
        <v>28.5</v>
      </c>
      <c r="C1312" s="19">
        <v>29.2</v>
      </c>
      <c r="D1312" s="19">
        <v>29.352380952381</v>
      </c>
      <c r="E1312" s="31"/>
      <c r="F1312" s="30">
        <v>13.4</v>
      </c>
      <c r="G1312" s="19">
        <v>13</v>
      </c>
      <c r="H1312" s="19">
        <v>13.1333333333333</v>
      </c>
      <c r="I1312" s="32"/>
      <c r="J1312" s="19">
        <v>33.7820000000004</v>
      </c>
      <c r="K1312" s="19">
        <v>41.1105263157895</v>
      </c>
      <c r="L1312" s="19">
        <v>34.6380952380952</v>
      </c>
      <c r="M1312" s="43"/>
      <c r="N1312" s="49"/>
      <c r="O1312" s="19">
        <f>AVERAGE(D1313,H1313)</f>
        <v>15.6630501443001</v>
      </c>
      <c r="P1312" t="s" s="34">
        <v>17</v>
      </c>
    </row>
    <row r="1313" ht="16.6" customHeight="1">
      <c r="A1313" t="s" s="35">
        <v>18</v>
      </c>
      <c r="B1313" s="36">
        <f>AVERAGE(B1301:B1312)</f>
        <v>21.9916666666667</v>
      </c>
      <c r="C1313" s="36">
        <f>AVERAGE(C1301:C1312)</f>
        <v>22.425</v>
      </c>
      <c r="D1313" s="36">
        <f>AVERAGE(D1301:D1312)</f>
        <v>22.5160533910534</v>
      </c>
      <c r="E1313" s="37"/>
      <c r="F1313" s="36">
        <f>AVERAGE(F1301:F1312)</f>
        <v>9.225</v>
      </c>
      <c r="G1313" s="36">
        <f>AVERAGE(G1301:G1312)</f>
        <v>8.741666666666671</v>
      </c>
      <c r="H1313" s="36">
        <f>AVERAGE(H1301:H1312)</f>
        <v>8.81004689754689</v>
      </c>
      <c r="I1313" s="38"/>
      <c r="J1313" s="36">
        <f>AVERAGE(J1301:J1312)</f>
        <v>40.6188333333338</v>
      </c>
      <c r="K1313" s="36">
        <f>AVERAGE(K1301:K1312)</f>
        <v>43.6151754385965</v>
      </c>
      <c r="L1313" s="36">
        <f>AVERAGE(L1301:L1312)</f>
        <v>36.1980158730159</v>
      </c>
      <c r="M1313" s="50"/>
      <c r="N1313" s="19"/>
      <c r="O1313" s="19">
        <f>O1312-O1311</f>
        <v>0.0547168109667</v>
      </c>
      <c r="P1313" t="s" s="39">
        <v>19</v>
      </c>
    </row>
    <row r="1314" ht="16.6" customHeight="1">
      <c r="A1314" s="44"/>
      <c r="B1314" s="41"/>
      <c r="C1314" s="41"/>
      <c r="D1314" t="s" s="40">
        <v>55</v>
      </c>
      <c r="E1314" s="42"/>
      <c r="F1314" s="41"/>
      <c r="G1314" s="41"/>
      <c r="H1314" t="s" s="40">
        <v>21</v>
      </c>
      <c r="I1314" s="32"/>
      <c r="J1314" s="19"/>
      <c r="K1314" s="19"/>
      <c r="L1314" s="19"/>
      <c r="M1314" s="43"/>
      <c r="N1314" s="19"/>
      <c r="O1314" s="19"/>
      <c r="P1314" s="19"/>
    </row>
    <row r="1315" ht="16.6" customHeight="1">
      <c r="A1315" s="44"/>
      <c r="B1315" s="41"/>
      <c r="C1315" s="41"/>
      <c r="D1315" s="41"/>
      <c r="E1315" s="42"/>
      <c r="F1315" s="41"/>
      <c r="G1315" s="41"/>
      <c r="H1315" s="41"/>
      <c r="I1315" s="32"/>
      <c r="J1315" s="19"/>
      <c r="K1315" s="19"/>
      <c r="L1315" s="19"/>
      <c r="M1315" s="43"/>
      <c r="N1315" s="19"/>
      <c r="O1315" s="19"/>
      <c r="P1315" s="19"/>
    </row>
    <row r="1316" ht="46.65" customHeight="1">
      <c r="A1316" t="s" s="20">
        <v>608</v>
      </c>
      <c r="B1316" t="s" s="21">
        <v>553</v>
      </c>
      <c r="C1316" t="s" s="22">
        <v>609</v>
      </c>
      <c r="D1316" t="s" s="22">
        <v>610</v>
      </c>
      <c r="E1316" s="23"/>
      <c r="F1316" t="s" s="21">
        <v>592</v>
      </c>
      <c r="G1316" t="s" s="24">
        <v>609</v>
      </c>
      <c r="H1316" t="s" s="24">
        <v>610</v>
      </c>
      <c r="I1316" s="32"/>
      <c r="J1316" t="s" s="21">
        <v>103</v>
      </c>
      <c r="K1316" t="s" s="26">
        <v>611</v>
      </c>
      <c r="L1316" t="s" s="26">
        <v>612</v>
      </c>
      <c r="M1316" s="43"/>
      <c r="N1316" s="19"/>
      <c r="O1316" s="19"/>
      <c r="P1316" s="19"/>
    </row>
    <row r="1317" ht="16.6" customHeight="1">
      <c r="A1317" s="29">
        <v>44197</v>
      </c>
      <c r="B1317" s="30">
        <v>31.8</v>
      </c>
      <c r="C1317" s="19">
        <v>32.9</v>
      </c>
      <c r="D1317" s="19">
        <v>33.2318181818182</v>
      </c>
      <c r="E1317" s="31"/>
      <c r="F1317" s="30">
        <v>15.6</v>
      </c>
      <c r="G1317" s="19">
        <v>16</v>
      </c>
      <c r="H1317" s="19">
        <v>15.9818181818182</v>
      </c>
      <c r="I1317" s="32"/>
      <c r="J1317" s="19">
        <v>30.2260000000004</v>
      </c>
      <c r="K1317" s="19">
        <v>28.7115384615385</v>
      </c>
      <c r="L1317" s="19">
        <v>30.8136363636364</v>
      </c>
      <c r="M1317" s="43"/>
      <c r="N1317" s="19"/>
      <c r="O1317" s="19"/>
      <c r="P1317" s="19"/>
    </row>
    <row r="1318" ht="16.6" customHeight="1">
      <c r="A1318" s="29">
        <v>44228</v>
      </c>
      <c r="B1318" s="30">
        <v>32.4</v>
      </c>
      <c r="C1318" s="19">
        <v>31.6</v>
      </c>
      <c r="D1318" s="19">
        <v>31.6954545454545</v>
      </c>
      <c r="E1318" s="31"/>
      <c r="F1318" s="30">
        <v>16.3</v>
      </c>
      <c r="G1318" s="19">
        <v>15.7</v>
      </c>
      <c r="H1318" s="19">
        <v>15.7136363636364</v>
      </c>
      <c r="I1318" s="32"/>
      <c r="J1318" s="19">
        <v>29.7180000000004</v>
      </c>
      <c r="K1318" s="19">
        <v>30.4423076923077</v>
      </c>
      <c r="L1318" s="19">
        <v>46.3954545454545</v>
      </c>
      <c r="M1318" s="43"/>
      <c r="N1318" s="19"/>
      <c r="O1318" s="19"/>
      <c r="P1318" s="19"/>
    </row>
    <row r="1319" ht="16.6" customHeight="1">
      <c r="A1319" s="29">
        <v>44256</v>
      </c>
      <c r="B1319" s="30">
        <v>28.4</v>
      </c>
      <c r="C1319" s="19">
        <v>27.9</v>
      </c>
      <c r="D1319" s="19">
        <v>28.2954545454545</v>
      </c>
      <c r="E1319" s="31"/>
      <c r="F1319" s="30">
        <v>12.8</v>
      </c>
      <c r="G1319" s="19">
        <v>12.9</v>
      </c>
      <c r="H1319" s="19">
        <v>13.0954545454545</v>
      </c>
      <c r="I1319" s="32"/>
      <c r="J1319" s="19">
        <v>40.6400000000005</v>
      </c>
      <c r="K1319" s="19">
        <v>40.9230769230769</v>
      </c>
      <c r="L1319" s="19">
        <v>38.2727272727273</v>
      </c>
      <c r="M1319" s="43"/>
      <c r="N1319" s="19"/>
      <c r="O1319" s="19"/>
      <c r="P1319" s="19"/>
    </row>
    <row r="1320" ht="16.6" customHeight="1">
      <c r="A1320" s="29">
        <v>44287</v>
      </c>
      <c r="B1320" s="30">
        <v>23.7</v>
      </c>
      <c r="C1320" s="19">
        <v>23.1</v>
      </c>
      <c r="D1320" s="19">
        <v>23.4590909090909</v>
      </c>
      <c r="E1320" s="31"/>
      <c r="F1320" s="30">
        <v>9.199999999999999</v>
      </c>
      <c r="G1320" s="19">
        <v>9.1</v>
      </c>
      <c r="H1320" s="19">
        <v>9.481818181818181</v>
      </c>
      <c r="I1320" s="32"/>
      <c r="J1320" s="19">
        <v>38.3540000000005</v>
      </c>
      <c r="K1320" s="19">
        <v>29.2730769230769</v>
      </c>
      <c r="L1320" s="19">
        <v>32.15</v>
      </c>
      <c r="M1320" s="43"/>
      <c r="N1320" s="19"/>
      <c r="O1320" s="19"/>
      <c r="P1320" s="19"/>
    </row>
    <row r="1321" ht="16.6" customHeight="1">
      <c r="A1321" s="29">
        <v>44317</v>
      </c>
      <c r="B1321" s="30">
        <v>18.4</v>
      </c>
      <c r="C1321" s="19">
        <v>18.1</v>
      </c>
      <c r="D1321" s="19">
        <v>18.1727272727273</v>
      </c>
      <c r="E1321" s="31"/>
      <c r="F1321" s="30">
        <v>6.7</v>
      </c>
      <c r="G1321" s="19">
        <v>6.1</v>
      </c>
      <c r="H1321" s="19">
        <v>5.96818181818182</v>
      </c>
      <c r="I1321" s="32"/>
      <c r="J1321" s="19">
        <v>47.4980000000006</v>
      </c>
      <c r="K1321" s="19">
        <v>52.8115384615385</v>
      </c>
      <c r="L1321" s="19">
        <v>34.7045454545455</v>
      </c>
      <c r="M1321" s="43"/>
      <c r="N1321" s="19"/>
      <c r="O1321" s="19"/>
      <c r="P1321" s="19"/>
    </row>
    <row r="1322" ht="16.6" customHeight="1">
      <c r="A1322" s="29">
        <v>44348</v>
      </c>
      <c r="B1322" s="30">
        <v>14.4</v>
      </c>
      <c r="C1322" s="19">
        <v>14.5</v>
      </c>
      <c r="D1322" s="19">
        <v>14.5545454545455</v>
      </c>
      <c r="E1322" s="31"/>
      <c r="F1322" s="30">
        <v>4.6</v>
      </c>
      <c r="G1322" s="19">
        <v>4</v>
      </c>
      <c r="H1322" s="19">
        <v>3.94545454545455</v>
      </c>
      <c r="I1322" s="32"/>
      <c r="J1322" s="19">
        <v>57.9120000000007</v>
      </c>
      <c r="K1322" s="19">
        <v>62.35</v>
      </c>
      <c r="L1322" s="19">
        <v>40.2136363636364</v>
      </c>
      <c r="M1322" s="43"/>
      <c r="N1322" s="19"/>
      <c r="O1322" s="19"/>
      <c r="P1322" s="19"/>
    </row>
    <row r="1323" ht="16.6" customHeight="1">
      <c r="A1323" s="29">
        <v>44378</v>
      </c>
      <c r="B1323" s="30">
        <v>13.7</v>
      </c>
      <c r="C1323" s="19">
        <v>13.6</v>
      </c>
      <c r="D1323" s="19">
        <v>13.7285714285714</v>
      </c>
      <c r="E1323" s="31"/>
      <c r="F1323" s="30">
        <v>3.7</v>
      </c>
      <c r="G1323" s="19">
        <v>3.5</v>
      </c>
      <c r="H1323" s="19">
        <v>3.61904761904762</v>
      </c>
      <c r="I1323" s="32"/>
      <c r="J1323" s="19">
        <v>42.4180000000005</v>
      </c>
      <c r="K1323" s="19">
        <v>42.3730769230769</v>
      </c>
      <c r="L1323" s="19">
        <v>43.4727272727273</v>
      </c>
      <c r="M1323" s="43"/>
      <c r="N1323" s="19"/>
      <c r="O1323" s="19"/>
      <c r="P1323" s="19"/>
    </row>
    <row r="1324" ht="16.6" customHeight="1">
      <c r="A1324" s="29">
        <v>44409</v>
      </c>
      <c r="B1324" s="30">
        <v>15.6</v>
      </c>
      <c r="C1324" s="19">
        <v>15.2</v>
      </c>
      <c r="D1324" s="19">
        <v>15.1714285714286</v>
      </c>
      <c r="E1324" s="31"/>
      <c r="F1324" s="30">
        <v>4.4</v>
      </c>
      <c r="G1324" s="19">
        <v>3.6</v>
      </c>
      <c r="H1324" s="19">
        <v>3.5047619047619</v>
      </c>
      <c r="I1324" s="32"/>
      <c r="J1324" s="19">
        <v>50.0380000000006</v>
      </c>
      <c r="K1324" s="19">
        <v>49.0730769230769</v>
      </c>
      <c r="L1324" s="19">
        <v>41.0285714285714</v>
      </c>
      <c r="M1324" s="43"/>
      <c r="N1324" s="19"/>
      <c r="O1324" s="19"/>
      <c r="P1324" s="19"/>
    </row>
    <row r="1325" ht="16.6" customHeight="1">
      <c r="A1325" s="29">
        <v>44440</v>
      </c>
      <c r="B1325" s="30">
        <v>18.8</v>
      </c>
      <c r="C1325" s="19">
        <v>18.6</v>
      </c>
      <c r="D1325" s="19">
        <v>18.885</v>
      </c>
      <c r="E1325" s="31"/>
      <c r="F1325" s="30">
        <v>6.5</v>
      </c>
      <c r="G1325" s="19">
        <v>5.1</v>
      </c>
      <c r="H1325" s="19">
        <v>4.92</v>
      </c>
      <c r="I1325" s="32"/>
      <c r="J1325" s="19">
        <v>44.4500000000005</v>
      </c>
      <c r="K1325" s="19">
        <v>48.8961538461538</v>
      </c>
      <c r="L1325" s="19">
        <v>36.335</v>
      </c>
      <c r="M1325" s="43"/>
      <c r="N1325" s="19"/>
      <c r="O1325" s="19"/>
      <c r="P1325" s="19"/>
    </row>
    <row r="1326" ht="16.6" customHeight="1">
      <c r="A1326" s="29">
        <v>44470</v>
      </c>
      <c r="B1326" s="30">
        <v>22.8</v>
      </c>
      <c r="C1326" s="19">
        <v>22.9</v>
      </c>
      <c r="D1326" s="19">
        <v>23.48</v>
      </c>
      <c r="E1326" s="31"/>
      <c r="F1326" s="30">
        <v>8.699999999999999</v>
      </c>
      <c r="G1326" s="19">
        <v>7.4</v>
      </c>
      <c r="H1326" s="19">
        <v>7.48</v>
      </c>
      <c r="I1326" s="32"/>
      <c r="J1326" s="19">
        <v>45.4660000000006</v>
      </c>
      <c r="K1326" s="19">
        <v>41.1192307692308</v>
      </c>
      <c r="L1326" s="19">
        <v>34.975</v>
      </c>
      <c r="M1326" s="43"/>
      <c r="N1326" s="19"/>
      <c r="O1326" s="19"/>
      <c r="P1326" s="19"/>
    </row>
    <row r="1327" ht="16.6" customHeight="1">
      <c r="A1327" s="29">
        <v>44501</v>
      </c>
      <c r="B1327" s="30">
        <v>27.1</v>
      </c>
      <c r="C1327" s="19">
        <v>27.4</v>
      </c>
      <c r="D1327" s="19">
        <v>28.152380952381</v>
      </c>
      <c r="E1327" s="31"/>
      <c r="F1327" s="30">
        <v>11.2</v>
      </c>
      <c r="G1327" s="19">
        <v>11.2</v>
      </c>
      <c r="H1327" s="19">
        <v>11.6095238095238</v>
      </c>
      <c r="I1327" s="32"/>
      <c r="J1327" s="19">
        <v>33.0200000000004</v>
      </c>
      <c r="K1327" s="19">
        <v>35.4423076923077</v>
      </c>
      <c r="L1327" s="19">
        <v>41.6428571428571</v>
      </c>
      <c r="M1327" s="43"/>
      <c r="N1327" s="19"/>
      <c r="O1327" s="19">
        <f>AVERAGE(B1329,F1329)</f>
        <v>16.2791666666667</v>
      </c>
      <c r="P1327" t="s" s="34">
        <v>16</v>
      </c>
    </row>
    <row r="1328" ht="16.6" customHeight="1">
      <c r="A1328" s="29">
        <v>44531</v>
      </c>
      <c r="B1328" s="30">
        <v>30.1</v>
      </c>
      <c r="C1328" s="19">
        <v>30.3</v>
      </c>
      <c r="D1328" s="19">
        <v>30.6</v>
      </c>
      <c r="E1328" s="31"/>
      <c r="F1328" s="30">
        <v>13.8</v>
      </c>
      <c r="G1328" s="19">
        <v>13.4</v>
      </c>
      <c r="H1328" s="19">
        <v>13.7047619047619</v>
      </c>
      <c r="I1328" s="32"/>
      <c r="J1328" s="19">
        <v>35.8140000000004</v>
      </c>
      <c r="K1328" s="19">
        <v>38.6615384615385</v>
      </c>
      <c r="L1328" s="19">
        <v>43.252380952381</v>
      </c>
      <c r="M1328" s="43"/>
      <c r="N1328" s="49"/>
      <c r="O1328" s="19">
        <f>AVERAGE(D1329,H1329)</f>
        <v>16.1854554473304</v>
      </c>
      <c r="P1328" t="s" s="34">
        <v>17</v>
      </c>
    </row>
    <row r="1329" ht="16.6" customHeight="1">
      <c r="A1329" t="s" s="35">
        <v>18</v>
      </c>
      <c r="B1329" s="36">
        <f>AVERAGE(B1317:B1328)</f>
        <v>23.1</v>
      </c>
      <c r="C1329" s="36">
        <f>AVERAGE(C1317:C1328)</f>
        <v>23.0083333333333</v>
      </c>
      <c r="D1329" s="36">
        <f>AVERAGE(D1317:D1328)</f>
        <v>23.2855393217893</v>
      </c>
      <c r="E1329" s="37"/>
      <c r="F1329" s="36">
        <f>AVERAGE(F1317:F1328)</f>
        <v>9.45833333333333</v>
      </c>
      <c r="G1329" s="36">
        <f>AVERAGE(G1317:G1328)</f>
        <v>9</v>
      </c>
      <c r="H1329" s="36">
        <f>AVERAGE(H1317:H1328)</f>
        <v>9.085371572871569</v>
      </c>
      <c r="I1329" s="38"/>
      <c r="J1329" s="36">
        <f>AVERAGE(J1317:J1328)</f>
        <v>41.2961666666672</v>
      </c>
      <c r="K1329" s="36">
        <f>AVERAGE(K1317:K1328)</f>
        <v>41.6730769230769</v>
      </c>
      <c r="L1329" s="36">
        <f>AVERAGE(L1317:L1328)</f>
        <v>38.6047113997114</v>
      </c>
      <c r="M1329" s="50"/>
      <c r="N1329" s="19"/>
      <c r="O1329" s="19">
        <f>O1328-O1327</f>
        <v>-0.0937112193363</v>
      </c>
      <c r="P1329" t="s" s="39">
        <v>19</v>
      </c>
    </row>
    <row r="1330" ht="16.6" customHeight="1">
      <c r="A1330" s="44"/>
      <c r="B1330" s="41"/>
      <c r="C1330" s="41"/>
      <c r="D1330" s="41"/>
      <c r="E1330" s="42"/>
      <c r="F1330" s="41"/>
      <c r="G1330" s="41"/>
      <c r="H1330" t="s" s="40">
        <v>21</v>
      </c>
      <c r="I1330" s="32"/>
      <c r="J1330" s="19"/>
      <c r="K1330" s="19"/>
      <c r="L1330" s="19"/>
      <c r="M1330" s="43"/>
      <c r="N1330" s="19"/>
      <c r="O1330" s="19"/>
      <c r="P1330" s="19"/>
    </row>
    <row r="1331" ht="16.6" customHeight="1">
      <c r="A1331" s="44"/>
      <c r="B1331" s="41"/>
      <c r="C1331" s="41"/>
      <c r="D1331" s="41"/>
      <c r="E1331" s="42"/>
      <c r="F1331" s="41"/>
      <c r="G1331" s="41"/>
      <c r="H1331" s="41"/>
      <c r="I1331" s="32"/>
      <c r="J1331" s="19"/>
      <c r="K1331" s="19"/>
      <c r="L1331" s="19"/>
      <c r="M1331" s="43"/>
      <c r="N1331" s="19"/>
      <c r="O1331" s="19"/>
      <c r="P1331" s="19"/>
    </row>
    <row r="1332" ht="46.65" customHeight="1">
      <c r="A1332" t="s" s="20">
        <v>613</v>
      </c>
      <c r="B1332" t="s" s="21">
        <v>553</v>
      </c>
      <c r="C1332" t="s" s="22">
        <v>614</v>
      </c>
      <c r="D1332" t="s" s="22">
        <v>615</v>
      </c>
      <c r="E1332" s="23"/>
      <c r="F1332" t="s" s="21">
        <v>556</v>
      </c>
      <c r="G1332" t="s" s="24">
        <v>614</v>
      </c>
      <c r="H1332" t="s" s="24">
        <v>615</v>
      </c>
      <c r="I1332" s="25"/>
      <c r="J1332" t="s" s="21">
        <v>120</v>
      </c>
      <c r="K1332" t="s" s="26">
        <v>616</v>
      </c>
      <c r="L1332" t="s" s="26">
        <v>617</v>
      </c>
      <c r="M1332" t="s" s="45">
        <v>618</v>
      </c>
      <c r="N1332" s="7"/>
      <c r="O1332" s="19"/>
      <c r="P1332" s="19"/>
    </row>
    <row r="1333" ht="16.6" customHeight="1">
      <c r="A1333" s="29">
        <v>44197</v>
      </c>
      <c r="B1333" s="30">
        <v>32.5</v>
      </c>
      <c r="C1333" s="19">
        <v>31.5</v>
      </c>
      <c r="D1333" s="19">
        <v>32.7636363636364</v>
      </c>
      <c r="E1333" s="31"/>
      <c r="F1333" s="30">
        <v>14.6</v>
      </c>
      <c r="G1333" s="19">
        <v>13.8</v>
      </c>
      <c r="H1333" s="19">
        <v>14.5454545454545</v>
      </c>
      <c r="I1333" s="32"/>
      <c r="J1333" s="33">
        <v>33.5280000000004</v>
      </c>
      <c r="K1333" s="33">
        <v>32.8068965517241</v>
      </c>
      <c r="L1333" s="33">
        <v>33.9454545454545</v>
      </c>
      <c r="M1333" s="7"/>
      <c r="N1333" s="7"/>
      <c r="O1333" s="19"/>
      <c r="P1333" s="19"/>
    </row>
    <row r="1334" ht="16.6" customHeight="1">
      <c r="A1334" s="29">
        <v>44228</v>
      </c>
      <c r="B1334" s="30">
        <v>32.7</v>
      </c>
      <c r="C1334" s="19">
        <v>30.8</v>
      </c>
      <c r="D1334" s="19">
        <v>31.1954545454545</v>
      </c>
      <c r="E1334" s="31"/>
      <c r="F1334" s="30">
        <v>14.6</v>
      </c>
      <c r="G1334" s="19">
        <v>13.9</v>
      </c>
      <c r="H1334" s="19">
        <v>14.2727272727273</v>
      </c>
      <c r="I1334" s="32"/>
      <c r="J1334" s="33">
        <v>37.5920000000005</v>
      </c>
      <c r="K1334" s="33">
        <v>39.9103448275862</v>
      </c>
      <c r="L1334" s="33">
        <v>50.2863636363636</v>
      </c>
      <c r="M1334" s="7"/>
      <c r="N1334" s="7"/>
      <c r="O1334" s="19"/>
      <c r="P1334" s="19"/>
    </row>
    <row r="1335" ht="16.6" customHeight="1">
      <c r="A1335" s="29">
        <v>44256</v>
      </c>
      <c r="B1335" s="30">
        <v>28.4</v>
      </c>
      <c r="C1335" s="19">
        <v>27.4</v>
      </c>
      <c r="D1335" s="19">
        <v>27.8909090909091</v>
      </c>
      <c r="E1335" s="31"/>
      <c r="F1335" s="30">
        <v>11.7</v>
      </c>
      <c r="G1335" s="19">
        <v>10.9</v>
      </c>
      <c r="H1335" s="19">
        <v>10.9363636363636</v>
      </c>
      <c r="I1335" s="32"/>
      <c r="J1335" s="33">
        <v>44.4500000000005</v>
      </c>
      <c r="K1335" s="33">
        <v>41.1137931034483</v>
      </c>
      <c r="L1335" s="33">
        <v>42.1409090909091</v>
      </c>
      <c r="M1335" s="7"/>
      <c r="N1335" s="7"/>
      <c r="O1335" s="19"/>
      <c r="P1335" s="19"/>
    </row>
    <row r="1336" ht="16.6" customHeight="1">
      <c r="A1336" s="29">
        <v>44287</v>
      </c>
      <c r="B1336" s="30">
        <v>23.2</v>
      </c>
      <c r="C1336" s="19">
        <v>22</v>
      </c>
      <c r="D1336" s="19">
        <v>22.9454545454545</v>
      </c>
      <c r="E1336" s="31"/>
      <c r="F1336" s="30">
        <v>8.199999999999999</v>
      </c>
      <c r="G1336" s="19">
        <v>7.1</v>
      </c>
      <c r="H1336" s="19">
        <v>6.95</v>
      </c>
      <c r="I1336" s="32"/>
      <c r="J1336" s="33">
        <v>33.2740000000004</v>
      </c>
      <c r="K1336" s="33">
        <v>33.3620689655172</v>
      </c>
      <c r="L1336" s="33">
        <v>31.547619047619</v>
      </c>
      <c r="M1336" s="7"/>
      <c r="N1336" s="7"/>
      <c r="O1336" s="19"/>
      <c r="P1336" s="19"/>
    </row>
    <row r="1337" ht="16.6" customHeight="1">
      <c r="A1337" s="29">
        <v>44317</v>
      </c>
      <c r="B1337" s="30">
        <v>17.6</v>
      </c>
      <c r="C1337" s="19">
        <v>17</v>
      </c>
      <c r="D1337" s="19">
        <v>17.5727272727273</v>
      </c>
      <c r="E1337" s="31"/>
      <c r="F1337" s="30">
        <v>5.3</v>
      </c>
      <c r="G1337" s="19">
        <v>4.3</v>
      </c>
      <c r="H1337" s="19">
        <v>3.73181818181818</v>
      </c>
      <c r="I1337" s="32"/>
      <c r="J1337" s="33">
        <v>51.5620000000006</v>
      </c>
      <c r="K1337" s="33">
        <v>57.9655172413793</v>
      </c>
      <c r="L1337" s="33">
        <v>42.5181818181818</v>
      </c>
      <c r="M1337" s="7"/>
      <c r="N1337" s="7"/>
      <c r="O1337" s="19"/>
      <c r="P1337" s="19"/>
    </row>
    <row r="1338" ht="16.6" customHeight="1">
      <c r="A1338" s="29">
        <v>44348</v>
      </c>
      <c r="B1338" s="30">
        <v>13.5</v>
      </c>
      <c r="C1338" s="19">
        <v>13.4</v>
      </c>
      <c r="D1338" s="19">
        <v>14.0681818181818</v>
      </c>
      <c r="E1338" s="31"/>
      <c r="F1338" s="30">
        <v>3.4</v>
      </c>
      <c r="G1338" s="19">
        <v>2.5</v>
      </c>
      <c r="H1338" s="19">
        <v>2.35</v>
      </c>
      <c r="I1338" s="32"/>
      <c r="J1338" s="33">
        <v>71.1200000000009</v>
      </c>
      <c r="K1338" s="33">
        <v>73.63448275862071</v>
      </c>
      <c r="L1338" s="33">
        <v>48.0333333333333</v>
      </c>
      <c r="M1338" s="7"/>
      <c r="N1338" s="7"/>
      <c r="O1338" s="19"/>
      <c r="P1338" s="19"/>
    </row>
    <row r="1339" ht="16.6" customHeight="1">
      <c r="A1339" s="29">
        <v>44378</v>
      </c>
      <c r="B1339" s="30">
        <v>12.9</v>
      </c>
      <c r="C1339" s="19">
        <v>12.5</v>
      </c>
      <c r="D1339" s="19">
        <v>13.1095238095238</v>
      </c>
      <c r="E1339" s="31"/>
      <c r="F1339" s="30">
        <v>3.1</v>
      </c>
      <c r="G1339" s="19">
        <v>2.1</v>
      </c>
      <c r="H1339" s="19">
        <v>2.2952380952381</v>
      </c>
      <c r="I1339" s="32"/>
      <c r="J1339" s="33">
        <v>56.6420000000007</v>
      </c>
      <c r="K1339" s="33">
        <v>60.6241379310345</v>
      </c>
      <c r="L1339" s="33">
        <v>50.1681818181818</v>
      </c>
      <c r="M1339" s="7"/>
      <c r="N1339" s="7"/>
      <c r="O1339" s="19"/>
      <c r="P1339" s="19"/>
    </row>
    <row r="1340" ht="16.6" customHeight="1">
      <c r="A1340" s="29">
        <v>44409</v>
      </c>
      <c r="B1340" s="30">
        <v>14.7</v>
      </c>
      <c r="C1340" s="19">
        <v>14</v>
      </c>
      <c r="D1340" s="19">
        <v>14.4857142857143</v>
      </c>
      <c r="E1340" s="31"/>
      <c r="F1340" s="30">
        <v>3.5</v>
      </c>
      <c r="G1340" s="19">
        <v>2.7</v>
      </c>
      <c r="H1340" s="19">
        <v>2.16666666666667</v>
      </c>
      <c r="I1340" s="32"/>
      <c r="J1340" s="33">
        <v>55.8800000000007</v>
      </c>
      <c r="K1340" s="33">
        <v>57.4034482758621</v>
      </c>
      <c r="L1340" s="33">
        <v>54.0047619047619</v>
      </c>
      <c r="M1340" s="7"/>
      <c r="N1340" s="7"/>
      <c r="O1340" s="19"/>
      <c r="P1340" s="19"/>
    </row>
    <row r="1341" ht="16.6" customHeight="1">
      <c r="A1341" s="29">
        <v>44440</v>
      </c>
      <c r="B1341" s="30">
        <v>18.3</v>
      </c>
      <c r="C1341" s="19">
        <v>17.2</v>
      </c>
      <c r="D1341" s="19">
        <v>17.8428571428571</v>
      </c>
      <c r="E1341" s="31"/>
      <c r="F1341" s="30">
        <v>5.3</v>
      </c>
      <c r="G1341" s="19">
        <v>4.1</v>
      </c>
      <c r="H1341" s="19">
        <v>3.52380952380952</v>
      </c>
      <c r="I1341" s="32"/>
      <c r="J1341" s="33">
        <v>52.3240000000006</v>
      </c>
      <c r="K1341" s="33">
        <v>54.1862068965517</v>
      </c>
      <c r="L1341" s="33">
        <v>44.8904761904762</v>
      </c>
      <c r="M1341" s="7"/>
      <c r="N1341" s="7"/>
      <c r="O1341" s="19"/>
      <c r="P1341" s="19"/>
    </row>
    <row r="1342" ht="16.6" customHeight="1">
      <c r="A1342" s="29">
        <v>44470</v>
      </c>
      <c r="B1342" s="30">
        <v>22.4</v>
      </c>
      <c r="C1342" s="19">
        <v>21.1</v>
      </c>
      <c r="D1342" s="19">
        <v>22.2238095238095</v>
      </c>
      <c r="E1342" s="31"/>
      <c r="F1342" s="30">
        <v>7.6</v>
      </c>
      <c r="G1342" s="19">
        <v>6.2</v>
      </c>
      <c r="H1342" s="19">
        <v>5.58095238095238</v>
      </c>
      <c r="I1342" s="32"/>
      <c r="J1342" s="33">
        <v>52.3240000000006</v>
      </c>
      <c r="K1342" s="33">
        <v>54.1</v>
      </c>
      <c r="L1342" s="33">
        <v>47.765</v>
      </c>
      <c r="M1342" s="7"/>
      <c r="N1342" s="7"/>
      <c r="O1342" s="19"/>
      <c r="P1342" s="19"/>
    </row>
    <row r="1343" ht="16.6" customHeight="1">
      <c r="A1343" s="29">
        <v>44501</v>
      </c>
      <c r="B1343" s="30">
        <v>27.4</v>
      </c>
      <c r="C1343" s="19">
        <v>25.5</v>
      </c>
      <c r="D1343" s="19">
        <v>27.0619047619048</v>
      </c>
      <c r="E1343" s="31"/>
      <c r="F1343" s="30">
        <v>9.9</v>
      </c>
      <c r="G1343" s="19">
        <v>8.699999999999999</v>
      </c>
      <c r="H1343" s="19">
        <v>9.576190476190479</v>
      </c>
      <c r="I1343" s="32"/>
      <c r="J1343" s="33">
        <v>34.5440000000004</v>
      </c>
      <c r="K1343" s="33">
        <v>38.3241379310345</v>
      </c>
      <c r="L1343" s="33">
        <v>49.4</v>
      </c>
      <c r="M1343" s="7"/>
      <c r="N1343" s="7"/>
      <c r="O1343" s="19">
        <f>AVERAGE(B1345,F1345)</f>
        <v>15.6083333333333</v>
      </c>
      <c r="P1343" t="s" s="34">
        <v>16</v>
      </c>
    </row>
    <row r="1344" ht="16.6" customHeight="1">
      <c r="A1344" s="29">
        <v>44531</v>
      </c>
      <c r="B1344" s="30">
        <v>30.9</v>
      </c>
      <c r="C1344" s="19">
        <v>29.3</v>
      </c>
      <c r="D1344" s="19">
        <v>29.9904761904762</v>
      </c>
      <c r="E1344" s="31"/>
      <c r="F1344" s="30">
        <v>12.9</v>
      </c>
      <c r="G1344" s="19">
        <v>11.5</v>
      </c>
      <c r="H1344" s="19">
        <v>11.7380952380952</v>
      </c>
      <c r="I1344" s="32"/>
      <c r="J1344" s="33">
        <v>45.2120000000006</v>
      </c>
      <c r="K1344" s="33">
        <v>45.151724137931</v>
      </c>
      <c r="L1344" s="33">
        <v>43.7714285714286</v>
      </c>
      <c r="M1344" s="7"/>
      <c r="N1344" s="7"/>
      <c r="O1344" s="19">
        <f>AVERAGE(D1345,H1345)</f>
        <v>14.9507485569985</v>
      </c>
      <c r="P1344" t="s" s="34">
        <v>17</v>
      </c>
    </row>
    <row r="1345" ht="16.6" customHeight="1">
      <c r="A1345" t="s" s="35">
        <v>18</v>
      </c>
      <c r="B1345" s="36">
        <f>AVERAGE(B1333:B1344)</f>
        <v>22.875</v>
      </c>
      <c r="C1345" s="36">
        <f>AVERAGE(C1333:C1344)</f>
        <v>21.8083333333333</v>
      </c>
      <c r="D1345" s="36">
        <f>AVERAGE(D1333:D1344)</f>
        <v>22.5958874458874</v>
      </c>
      <c r="E1345" s="37"/>
      <c r="F1345" s="36">
        <f>AVERAGE(F1333:F1344)</f>
        <v>8.34166666666667</v>
      </c>
      <c r="G1345" s="36">
        <f>AVERAGE(G1333:G1344)</f>
        <v>7.31666666666667</v>
      </c>
      <c r="H1345" s="36">
        <f>AVERAGE(H1333:H1344)</f>
        <v>7.30560966810966</v>
      </c>
      <c r="I1345" s="38"/>
      <c r="J1345" s="36">
        <f>AVERAGE(J1333:J1344)</f>
        <v>47.3710000000006</v>
      </c>
      <c r="K1345" s="36">
        <f>AVERAGE(K1333:K1344)</f>
        <v>49.0485632183908</v>
      </c>
      <c r="L1345" s="36">
        <f>AVERAGE(L1333:L1344)</f>
        <v>44.8726424963925</v>
      </c>
      <c r="M1345" s="7"/>
      <c r="N1345" s="7"/>
      <c r="O1345" s="19">
        <f>O1344-O1343</f>
        <v>-0.6575847763347999</v>
      </c>
      <c r="P1345" t="s" s="39">
        <v>19</v>
      </c>
    </row>
    <row r="1346" ht="16.6" customHeight="1">
      <c r="A1346" t="s" s="40">
        <v>20</v>
      </c>
      <c r="B1346" s="41"/>
      <c r="C1346" s="41"/>
      <c r="D1346" s="41"/>
      <c r="E1346" s="42"/>
      <c r="F1346" s="41"/>
      <c r="G1346" s="41"/>
      <c r="H1346" t="s" s="40">
        <v>21</v>
      </c>
      <c r="I1346" s="32"/>
      <c r="J1346" s="19"/>
      <c r="K1346" s="19"/>
      <c r="L1346" s="19"/>
      <c r="M1346" s="43"/>
      <c r="N1346" s="19"/>
      <c r="O1346" s="19"/>
      <c r="P1346" s="19"/>
    </row>
    <row r="1347" ht="16.6" customHeight="1">
      <c r="A1347" s="44"/>
      <c r="B1347" s="41"/>
      <c r="C1347" s="41"/>
      <c r="D1347" s="41"/>
      <c r="E1347" s="42"/>
      <c r="F1347" s="41"/>
      <c r="G1347" s="41"/>
      <c r="H1347" s="41"/>
      <c r="I1347" s="32"/>
      <c r="J1347" s="19"/>
      <c r="K1347" s="19"/>
      <c r="L1347" s="19"/>
      <c r="M1347" s="43"/>
      <c r="N1347" s="28"/>
      <c r="O1347" s="28"/>
      <c r="P1347" s="28"/>
    </row>
    <row r="1348" ht="46.65" customHeight="1">
      <c r="A1348" t="s" s="20">
        <v>619</v>
      </c>
      <c r="B1348" t="s" s="21">
        <v>620</v>
      </c>
      <c r="C1348" t="s" s="22">
        <v>621</v>
      </c>
      <c r="D1348" t="s" s="22">
        <v>622</v>
      </c>
      <c r="E1348" s="23"/>
      <c r="F1348" t="s" s="21">
        <v>623</v>
      </c>
      <c r="G1348" t="s" s="24">
        <v>621</v>
      </c>
      <c r="H1348" t="s" s="24">
        <v>622</v>
      </c>
      <c r="I1348" s="32"/>
      <c r="J1348" t="s" s="21">
        <v>25</v>
      </c>
      <c r="K1348" t="s" s="26">
        <v>624</v>
      </c>
      <c r="L1348" t="s" s="26">
        <v>625</v>
      </c>
      <c r="M1348" t="s" s="56">
        <v>626</v>
      </c>
      <c r="N1348" s="7"/>
      <c r="O1348" s="19"/>
      <c r="P1348" s="19"/>
    </row>
    <row r="1349" ht="16.6" customHeight="1">
      <c r="A1349" s="29">
        <v>44197</v>
      </c>
      <c r="B1349" s="30">
        <v>30.8</v>
      </c>
      <c r="C1349" s="19">
        <v>32.1</v>
      </c>
      <c r="D1349" s="19">
        <v>32.7045454545455</v>
      </c>
      <c r="E1349" s="31"/>
      <c r="F1349" s="30">
        <v>14.6</v>
      </c>
      <c r="G1349" s="19">
        <v>14.3</v>
      </c>
      <c r="H1349" s="19">
        <v>14.1636363636364</v>
      </c>
      <c r="I1349" s="32"/>
      <c r="J1349" s="33">
        <v>31.2420000000004</v>
      </c>
      <c r="K1349" s="33">
        <v>31.4645161290323</v>
      </c>
      <c r="L1349" s="33">
        <v>35.9636363636364</v>
      </c>
      <c r="M1349" s="7"/>
      <c r="N1349" s="7"/>
      <c r="O1349" s="19"/>
      <c r="P1349" s="19"/>
    </row>
    <row r="1350" ht="16.6" customHeight="1">
      <c r="A1350" s="29">
        <v>44228</v>
      </c>
      <c r="B1350" s="30">
        <v>30.7</v>
      </c>
      <c r="C1350" s="19">
        <v>31</v>
      </c>
      <c r="D1350" s="19">
        <v>31.2318181818182</v>
      </c>
      <c r="E1350" s="31"/>
      <c r="F1350" s="30">
        <v>15</v>
      </c>
      <c r="G1350" s="19">
        <v>13.8</v>
      </c>
      <c r="H1350" s="19">
        <v>13.9045454545455</v>
      </c>
      <c r="I1350" s="32"/>
      <c r="J1350" s="33">
        <v>34.7980000000004</v>
      </c>
      <c r="K1350" s="33">
        <v>34.2032258064516</v>
      </c>
      <c r="L1350" s="33">
        <v>45.6818181818182</v>
      </c>
      <c r="M1350" s="7"/>
      <c r="N1350" s="7"/>
      <c r="O1350" s="19"/>
      <c r="P1350" s="19"/>
    </row>
    <row r="1351" ht="16.6" customHeight="1">
      <c r="A1351" s="29">
        <v>44256</v>
      </c>
      <c r="B1351" s="30">
        <v>26.9</v>
      </c>
      <c r="C1351" s="19">
        <v>27.6</v>
      </c>
      <c r="D1351" s="19">
        <v>27.9454545454545</v>
      </c>
      <c r="E1351" s="31"/>
      <c r="F1351" s="30">
        <v>11.7</v>
      </c>
      <c r="G1351" s="19">
        <v>10.8</v>
      </c>
      <c r="H1351" s="19">
        <v>10.7818181818182</v>
      </c>
      <c r="I1351" s="32"/>
      <c r="J1351" s="33">
        <v>42.1640000000005</v>
      </c>
      <c r="K1351" s="33">
        <v>44.7774193548387</v>
      </c>
      <c r="L1351" s="33">
        <v>41.8727272727273</v>
      </c>
      <c r="M1351" s="7"/>
      <c r="N1351" s="7"/>
      <c r="O1351" s="19"/>
      <c r="P1351" s="19"/>
    </row>
    <row r="1352" ht="16.6" customHeight="1">
      <c r="A1352" s="29">
        <v>44287</v>
      </c>
      <c r="B1352" s="30">
        <v>22.1</v>
      </c>
      <c r="C1352" s="19">
        <v>22.6</v>
      </c>
      <c r="D1352" s="19">
        <v>22.8318181818182</v>
      </c>
      <c r="E1352" s="31"/>
      <c r="F1352" s="30">
        <v>7.9</v>
      </c>
      <c r="G1352" s="19">
        <v>6.9</v>
      </c>
      <c r="H1352" s="19">
        <v>6.91363636363636</v>
      </c>
      <c r="I1352" s="32"/>
      <c r="J1352" s="33">
        <v>33.5280000000004</v>
      </c>
      <c r="K1352" s="33">
        <v>36.3838709677419</v>
      </c>
      <c r="L1352" s="33">
        <v>33.2190476190476</v>
      </c>
      <c r="M1352" s="7"/>
      <c r="N1352" s="7"/>
      <c r="O1352" s="19"/>
      <c r="P1352" s="19"/>
    </row>
    <row r="1353" ht="16.6" customHeight="1">
      <c r="A1353" s="29">
        <v>44317</v>
      </c>
      <c r="B1353" s="30">
        <v>17.4</v>
      </c>
      <c r="C1353" s="19">
        <v>17.4</v>
      </c>
      <c r="D1353" s="19">
        <v>17.5045454545455</v>
      </c>
      <c r="E1353" s="31"/>
      <c r="F1353" s="30">
        <v>5.2</v>
      </c>
      <c r="G1353" s="19">
        <v>4.3</v>
      </c>
      <c r="H1353" s="19">
        <v>3.94545454545455</v>
      </c>
      <c r="I1353" s="32"/>
      <c r="J1353" s="33">
        <v>59.6900000000007</v>
      </c>
      <c r="K1353" s="33">
        <v>63.0451612903226</v>
      </c>
      <c r="L1353" s="33">
        <v>44.5333333333333</v>
      </c>
      <c r="M1353" s="7"/>
      <c r="N1353" s="7"/>
      <c r="O1353" s="19"/>
      <c r="P1353" s="19"/>
    </row>
    <row r="1354" ht="16.6" customHeight="1">
      <c r="A1354" s="29">
        <v>44348</v>
      </c>
      <c r="B1354" s="30">
        <v>13.6</v>
      </c>
      <c r="C1354" s="19">
        <v>14</v>
      </c>
      <c r="D1354" s="19">
        <v>14.0909090909091</v>
      </c>
      <c r="E1354" s="31"/>
      <c r="F1354" s="30">
        <v>3.9</v>
      </c>
      <c r="G1354" s="19">
        <v>2.8</v>
      </c>
      <c r="H1354" s="19">
        <v>2.52727272727273</v>
      </c>
      <c r="I1354" s="32"/>
      <c r="J1354" s="33">
        <v>80.010000000001</v>
      </c>
      <c r="K1354" s="33">
        <v>83.72903225806451</v>
      </c>
      <c r="L1354" s="33">
        <v>57.1090909090909</v>
      </c>
      <c r="M1354" s="7"/>
      <c r="N1354" s="7"/>
      <c r="O1354" s="19"/>
      <c r="P1354" s="19"/>
    </row>
    <row r="1355" ht="16.6" customHeight="1">
      <c r="A1355" s="29">
        <v>44378</v>
      </c>
      <c r="B1355" s="30">
        <v>12.7</v>
      </c>
      <c r="C1355" s="19">
        <v>13</v>
      </c>
      <c r="D1355" s="19">
        <v>13.2428571428571</v>
      </c>
      <c r="E1355" s="31"/>
      <c r="F1355" s="30">
        <v>3.3</v>
      </c>
      <c r="G1355" s="19">
        <v>2.6</v>
      </c>
      <c r="H1355" s="19">
        <v>2.68571428571429</v>
      </c>
      <c r="I1355" s="32"/>
      <c r="J1355" s="33">
        <v>69.8500000000009</v>
      </c>
      <c r="K1355" s="33">
        <v>70.30322580645159</v>
      </c>
      <c r="L1355" s="33">
        <v>58.8285714285714</v>
      </c>
      <c r="M1355" s="7"/>
      <c r="N1355" s="7"/>
      <c r="O1355" s="19"/>
      <c r="P1355" s="19"/>
    </row>
    <row r="1356" ht="16.6" customHeight="1">
      <c r="A1356" s="29">
        <v>44409</v>
      </c>
      <c r="B1356" s="30">
        <v>14.4</v>
      </c>
      <c r="C1356" s="19">
        <v>14.4</v>
      </c>
      <c r="D1356" s="19">
        <v>14.5952380952381</v>
      </c>
      <c r="E1356" s="31"/>
      <c r="F1356" s="30">
        <v>3.8</v>
      </c>
      <c r="G1356" s="19">
        <v>2.9</v>
      </c>
      <c r="H1356" s="19">
        <v>2.67619047619048</v>
      </c>
      <c r="I1356" s="32"/>
      <c r="J1356" s="33">
        <v>61.9760000000008</v>
      </c>
      <c r="K1356" s="33">
        <v>61.1322580645161</v>
      </c>
      <c r="L1356" s="33">
        <v>54.7428571428571</v>
      </c>
      <c r="M1356" s="7"/>
      <c r="N1356" s="7"/>
      <c r="O1356" s="19"/>
      <c r="P1356" s="19"/>
    </row>
    <row r="1357" ht="16.6" customHeight="1">
      <c r="A1357" s="29">
        <v>44440</v>
      </c>
      <c r="B1357" s="30">
        <v>17.4</v>
      </c>
      <c r="C1357" s="19">
        <v>17.6</v>
      </c>
      <c r="D1357" s="19">
        <v>18.0142857142857</v>
      </c>
      <c r="E1357" s="31"/>
      <c r="F1357" s="30">
        <v>5.7</v>
      </c>
      <c r="G1357" s="19">
        <v>4.5</v>
      </c>
      <c r="H1357" s="19">
        <v>4.19047619047619</v>
      </c>
      <c r="I1357" s="32"/>
      <c r="J1357" s="33">
        <v>58.1660000000007</v>
      </c>
      <c r="K1357" s="33">
        <v>58.258064516129</v>
      </c>
      <c r="L1357" s="33">
        <v>45.4285714285714</v>
      </c>
      <c r="M1357" s="7"/>
      <c r="N1357" s="7"/>
      <c r="O1357" s="19"/>
      <c r="P1357" s="19"/>
    </row>
    <row r="1358" ht="16.6" customHeight="1">
      <c r="A1358" s="29">
        <v>44470</v>
      </c>
      <c r="B1358" s="30">
        <v>21</v>
      </c>
      <c r="C1358" s="19">
        <v>21.6</v>
      </c>
      <c r="D1358" s="19">
        <v>22.1095238095238</v>
      </c>
      <c r="E1358" s="31"/>
      <c r="F1358" s="30">
        <v>7.9</v>
      </c>
      <c r="G1358" s="19">
        <v>6.4</v>
      </c>
      <c r="H1358" s="19">
        <v>6.03333333333333</v>
      </c>
      <c r="I1358" s="32"/>
      <c r="J1358" s="33">
        <v>57.9120000000007</v>
      </c>
      <c r="K1358" s="33">
        <v>58.1774193548387</v>
      </c>
      <c r="L1358" s="33">
        <v>40.7238095238095</v>
      </c>
      <c r="M1358" s="7"/>
      <c r="N1358" s="7"/>
      <c r="O1358" s="19"/>
      <c r="P1358" s="19"/>
    </row>
    <row r="1359" ht="16.6" customHeight="1">
      <c r="A1359" s="29">
        <v>44501</v>
      </c>
      <c r="B1359" s="30">
        <v>25.8</v>
      </c>
      <c r="C1359" s="19">
        <v>26</v>
      </c>
      <c r="D1359" s="19">
        <v>26.8761904761905</v>
      </c>
      <c r="E1359" s="31"/>
      <c r="F1359" s="30">
        <v>10.6</v>
      </c>
      <c r="G1359" s="19">
        <v>9.5</v>
      </c>
      <c r="H1359" s="19">
        <v>9.72857142857143</v>
      </c>
      <c r="I1359" s="32"/>
      <c r="J1359" s="33">
        <v>39.8780000000005</v>
      </c>
      <c r="K1359" s="33">
        <v>40.3096774193548</v>
      </c>
      <c r="L1359" s="33">
        <v>43.915</v>
      </c>
      <c r="M1359" s="7"/>
      <c r="N1359" s="7"/>
      <c r="O1359" s="19">
        <f>AVERAGE(B1361,F1361)</f>
        <v>15.1958333333333</v>
      </c>
      <c r="P1359" t="s" s="34">
        <v>16</v>
      </c>
    </row>
    <row r="1360" ht="16.6" customHeight="1">
      <c r="A1360" s="29">
        <v>44531</v>
      </c>
      <c r="B1360" s="30">
        <v>29.1</v>
      </c>
      <c r="C1360" s="19">
        <v>29.3</v>
      </c>
      <c r="D1360" s="19">
        <v>29.7380952380952</v>
      </c>
      <c r="E1360" s="31"/>
      <c r="F1360" s="30">
        <v>13.2</v>
      </c>
      <c r="G1360" s="19">
        <v>11.8</v>
      </c>
      <c r="H1360" s="19">
        <v>11.8238095238095</v>
      </c>
      <c r="I1360" s="32"/>
      <c r="J1360" s="33">
        <v>47.2440000000006</v>
      </c>
      <c r="K1360" s="33">
        <v>43.8516129032258</v>
      </c>
      <c r="L1360" s="33">
        <v>47.6380952380952</v>
      </c>
      <c r="M1360" s="7"/>
      <c r="N1360" s="7"/>
      <c r="O1360" s="19">
        <f>AVERAGE(D1361,H1361)</f>
        <v>15.0108225108225</v>
      </c>
      <c r="P1360" t="s" s="34">
        <v>17</v>
      </c>
    </row>
    <row r="1361" ht="16.6" customHeight="1">
      <c r="A1361" t="s" s="35">
        <v>18</v>
      </c>
      <c r="B1361" s="36">
        <f>AVERAGE(B1349:B1360)</f>
        <v>21.825</v>
      </c>
      <c r="C1361" s="36">
        <f>AVERAGE(C1349:C1360)</f>
        <v>22.2166666666667</v>
      </c>
      <c r="D1361" s="36">
        <f>AVERAGE(D1349:D1360)</f>
        <v>22.5737734487735</v>
      </c>
      <c r="E1361" s="37"/>
      <c r="F1361" s="36">
        <f>AVERAGE(F1349:F1360)</f>
        <v>8.56666666666667</v>
      </c>
      <c r="G1361" s="36">
        <f>AVERAGE(G1349:G1360)</f>
        <v>7.55</v>
      </c>
      <c r="H1361" s="36">
        <f>AVERAGE(H1349:H1360)</f>
        <v>7.44787157287158</v>
      </c>
      <c r="I1361" s="38"/>
      <c r="J1361" s="36">
        <f>AVERAGE(J1349:J1360)</f>
        <v>51.3715000000006</v>
      </c>
      <c r="K1361" s="36">
        <f>AVERAGE(K1349:K1360)</f>
        <v>52.1362903225806</v>
      </c>
      <c r="L1361" s="36">
        <f>AVERAGE(L1349:L1360)</f>
        <v>45.8047132034632</v>
      </c>
      <c r="M1361" s="7"/>
      <c r="N1361" s="7"/>
      <c r="O1361" s="19">
        <f>O1360-O1359</f>
        <v>-0.1850108225108</v>
      </c>
      <c r="P1361" t="s" s="39">
        <v>19</v>
      </c>
    </row>
    <row r="1362" ht="16.6" customHeight="1">
      <c r="A1362" s="44"/>
      <c r="B1362" s="41"/>
      <c r="C1362" s="41"/>
      <c r="D1362" t="s" s="40">
        <v>55</v>
      </c>
      <c r="E1362" s="42"/>
      <c r="F1362" s="41"/>
      <c r="G1362" s="41"/>
      <c r="H1362" t="s" s="40">
        <v>21</v>
      </c>
      <c r="I1362" s="32"/>
      <c r="J1362" s="19"/>
      <c r="K1362" s="19"/>
      <c r="L1362" s="19"/>
      <c r="M1362" s="43"/>
      <c r="N1362" s="19"/>
      <c r="O1362" s="19"/>
      <c r="P1362" s="19"/>
    </row>
    <row r="1363" ht="16.6" customHeight="1">
      <c r="A1363" s="44"/>
      <c r="B1363" s="41"/>
      <c r="C1363" s="41"/>
      <c r="D1363" s="41"/>
      <c r="E1363" s="42"/>
      <c r="F1363" s="41"/>
      <c r="G1363" s="41"/>
      <c r="H1363" s="41"/>
      <c r="I1363" s="32"/>
      <c r="J1363" s="19"/>
      <c r="K1363" s="19"/>
      <c r="L1363" s="19"/>
      <c r="M1363" s="43"/>
      <c r="N1363" s="19"/>
      <c r="O1363" s="19"/>
      <c r="P1363" s="19"/>
    </row>
    <row r="1364" ht="46.65" customHeight="1">
      <c r="A1364" t="s" s="20">
        <v>627</v>
      </c>
      <c r="B1364" t="s" s="21">
        <v>628</v>
      </c>
      <c r="C1364" t="s" s="22">
        <v>629</v>
      </c>
      <c r="D1364" t="s" s="22">
        <v>630</v>
      </c>
      <c r="E1364" s="23"/>
      <c r="F1364" t="s" s="21">
        <v>631</v>
      </c>
      <c r="G1364" t="s" s="24">
        <v>629</v>
      </c>
      <c r="H1364" t="s" s="24">
        <v>630</v>
      </c>
      <c r="I1364" s="32"/>
      <c r="J1364" t="s" s="21">
        <v>632</v>
      </c>
      <c r="K1364" t="s" s="26">
        <v>633</v>
      </c>
      <c r="L1364" t="s" s="26">
        <v>634</v>
      </c>
      <c r="M1364" s="43"/>
      <c r="N1364" s="19"/>
      <c r="O1364" s="19"/>
      <c r="P1364" s="19"/>
    </row>
    <row r="1365" ht="16.6" customHeight="1">
      <c r="A1365" s="29">
        <v>44197</v>
      </c>
      <c r="B1365" s="30">
        <v>15.9</v>
      </c>
      <c r="C1365" s="19">
        <v>16.6</v>
      </c>
      <c r="D1365" s="19">
        <v>17.0409090909091</v>
      </c>
      <c r="E1365" s="31"/>
      <c r="F1365" s="30">
        <v>6.3</v>
      </c>
      <c r="G1365" s="19">
        <v>8.199999999999999</v>
      </c>
      <c r="H1365" s="19">
        <v>8.53181818181818</v>
      </c>
      <c r="I1365" s="32"/>
      <c r="J1365" s="19">
        <v>126.238000000002</v>
      </c>
      <c r="K1365" s="19">
        <v>50.1166666666667</v>
      </c>
      <c r="L1365" s="19">
        <v>104.047619047619</v>
      </c>
      <c r="M1365" s="43"/>
      <c r="N1365" s="19"/>
      <c r="O1365" s="19"/>
      <c r="P1365" s="19"/>
    </row>
    <row r="1366" ht="16.6" customHeight="1">
      <c r="A1366" s="29">
        <v>44228</v>
      </c>
      <c r="B1366" s="30">
        <v>15.5</v>
      </c>
      <c r="C1366" s="19">
        <v>15.8</v>
      </c>
      <c r="D1366" s="19">
        <v>16.0909090909091</v>
      </c>
      <c r="E1366" s="31"/>
      <c r="F1366" s="30">
        <v>6.9</v>
      </c>
      <c r="G1366" s="19">
        <v>7.9</v>
      </c>
      <c r="H1366" s="19">
        <v>8.00454545454545</v>
      </c>
      <c r="I1366" s="32"/>
      <c r="J1366" s="19">
        <v>87.6300000000011</v>
      </c>
      <c r="K1366" s="19">
        <v>88.42</v>
      </c>
      <c r="L1366" s="19">
        <v>103.152380952381</v>
      </c>
      <c r="M1366" s="43"/>
      <c r="N1366" s="19"/>
      <c r="O1366" s="19"/>
      <c r="P1366" s="19"/>
    </row>
    <row r="1367" ht="16.6" customHeight="1">
      <c r="A1367" s="29">
        <v>44256</v>
      </c>
      <c r="B1367" s="30">
        <v>12.4</v>
      </c>
      <c r="C1367" s="19">
        <v>13</v>
      </c>
      <c r="D1367" s="19">
        <v>13.3181818181818</v>
      </c>
      <c r="E1367" s="31"/>
      <c r="F1367" s="30">
        <v>5</v>
      </c>
      <c r="G1367" s="19">
        <v>5.8</v>
      </c>
      <c r="H1367" s="19">
        <v>5.99545454545455</v>
      </c>
      <c r="I1367" s="32"/>
      <c r="J1367" s="19">
        <v>166.878000000002</v>
      </c>
      <c r="K1367" s="19">
        <v>128.266666666667</v>
      </c>
      <c r="L1367" s="19">
        <v>134.847619047619</v>
      </c>
      <c r="M1367" s="43"/>
      <c r="N1367" s="19"/>
      <c r="O1367" s="19"/>
      <c r="P1367" s="19"/>
    </row>
    <row r="1368" ht="16.6" customHeight="1">
      <c r="A1368" s="29">
        <v>44287</v>
      </c>
      <c r="B1368" s="30">
        <v>8.199999999999999</v>
      </c>
      <c r="C1368" s="19">
        <v>8.5</v>
      </c>
      <c r="D1368" s="19">
        <v>8.84090909090909</v>
      </c>
      <c r="E1368" s="31"/>
      <c r="F1368" s="30">
        <v>1.6</v>
      </c>
      <c r="G1368" s="19">
        <v>2.7</v>
      </c>
      <c r="H1368" s="19">
        <v>2.95909090909091</v>
      </c>
      <c r="I1368" s="32"/>
      <c r="J1368" s="19">
        <v>141.732000000002</v>
      </c>
      <c r="K1368" s="19">
        <v>120.633333333333</v>
      </c>
      <c r="L1368" s="19">
        <v>108.504761904762</v>
      </c>
      <c r="M1368" s="43"/>
      <c r="N1368" s="19"/>
      <c r="O1368" s="19"/>
      <c r="P1368" s="19"/>
    </row>
    <row r="1369" ht="16.6" customHeight="1">
      <c r="A1369" s="29">
        <v>44317</v>
      </c>
      <c r="B1369" s="30">
        <v>4.4</v>
      </c>
      <c r="C1369" s="19">
        <v>4.6</v>
      </c>
      <c r="D1369" s="19">
        <v>4.45</v>
      </c>
      <c r="E1369" s="31"/>
      <c r="F1369" s="30">
        <v>-0.7</v>
      </c>
      <c r="G1369" s="19">
        <v>-0.1</v>
      </c>
      <c r="H1369" s="19">
        <v>-0.218181818181818</v>
      </c>
      <c r="I1369" s="32"/>
      <c r="J1369" s="19">
        <v>173.228000000002</v>
      </c>
      <c r="K1369" s="19">
        <v>191.133333333333</v>
      </c>
      <c r="L1369" s="19">
        <v>135.62</v>
      </c>
      <c r="M1369" s="43"/>
      <c r="N1369" s="19"/>
      <c r="O1369" s="19"/>
      <c r="P1369" s="19"/>
    </row>
    <row r="1370" ht="16.6" customHeight="1">
      <c r="A1370" s="29">
        <v>44348</v>
      </c>
      <c r="B1370" s="30">
        <v>1.4</v>
      </c>
      <c r="C1370" s="19">
        <v>1.5</v>
      </c>
      <c r="D1370" s="19">
        <v>1.41428571428571</v>
      </c>
      <c r="E1370" s="31"/>
      <c r="F1370" s="30">
        <v>-3.2</v>
      </c>
      <c r="G1370" s="19">
        <v>-2.4</v>
      </c>
      <c r="H1370" s="19">
        <v>-2.41428571428571</v>
      </c>
      <c r="I1370" s="32"/>
      <c r="J1370" s="19">
        <v>182.372000000002</v>
      </c>
      <c r="K1370" s="19">
        <v>177.285714285714</v>
      </c>
      <c r="L1370" s="19">
        <v>131.152380952381</v>
      </c>
      <c r="M1370" s="43"/>
      <c r="N1370" s="19"/>
      <c r="O1370" s="19"/>
      <c r="P1370" s="19"/>
    </row>
    <row r="1371" ht="16.6" customHeight="1">
      <c r="A1371" s="29">
        <v>44378</v>
      </c>
      <c r="B1371" s="30">
        <v>0.1</v>
      </c>
      <c r="C1371" s="19">
        <v>-0.1</v>
      </c>
      <c r="D1371" s="19">
        <v>-0.176190476190476</v>
      </c>
      <c r="E1371" s="31"/>
      <c r="F1371" s="30">
        <v>-4.2</v>
      </c>
      <c r="G1371" s="19">
        <v>-3.6</v>
      </c>
      <c r="H1371" s="19">
        <v>-3.62380952380952</v>
      </c>
      <c r="I1371" s="32"/>
      <c r="J1371" s="19">
        <v>185.674000000002</v>
      </c>
      <c r="K1371" s="19">
        <v>190.071428571429</v>
      </c>
      <c r="L1371" s="19">
        <v>136.878947368421</v>
      </c>
      <c r="M1371" s="43"/>
      <c r="N1371" s="19"/>
      <c r="O1371" s="19"/>
      <c r="P1371" s="19"/>
    </row>
    <row r="1372" ht="16.6" customHeight="1">
      <c r="A1372" s="29">
        <v>44409</v>
      </c>
      <c r="B1372" s="30">
        <v>1</v>
      </c>
      <c r="C1372" s="19">
        <v>0.5</v>
      </c>
      <c r="D1372" s="19">
        <v>0.352380952380952</v>
      </c>
      <c r="E1372" s="31"/>
      <c r="F1372" s="30">
        <v>-4.1</v>
      </c>
      <c r="G1372" s="19">
        <v>-3.6</v>
      </c>
      <c r="H1372" s="19">
        <v>-3.7</v>
      </c>
      <c r="I1372" s="32"/>
      <c r="J1372" s="19">
        <v>232.410000000003</v>
      </c>
      <c r="K1372" s="19">
        <v>217.328571428571</v>
      </c>
      <c r="L1372" s="19">
        <v>112.257894736842</v>
      </c>
      <c r="M1372" s="43"/>
      <c r="N1372" s="19"/>
      <c r="O1372" s="19"/>
      <c r="P1372" s="19"/>
    </row>
    <row r="1373" ht="16.6" customHeight="1">
      <c r="A1373" s="29">
        <v>44440</v>
      </c>
      <c r="B1373" s="30">
        <v>3.1</v>
      </c>
      <c r="C1373" s="19">
        <v>3.6</v>
      </c>
      <c r="D1373" s="19">
        <v>3.75238095238095</v>
      </c>
      <c r="E1373" s="31"/>
      <c r="F1373" s="30">
        <v>-2.6</v>
      </c>
      <c r="G1373" s="19">
        <v>-1.6</v>
      </c>
      <c r="H1373" s="19">
        <v>-1.57142857142857</v>
      </c>
      <c r="I1373" s="32"/>
      <c r="J1373" s="19">
        <v>146.812000000002</v>
      </c>
      <c r="K1373" s="19">
        <v>154.342857142857</v>
      </c>
      <c r="L1373" s="19">
        <v>121.277777777778</v>
      </c>
      <c r="M1373" s="43"/>
      <c r="N1373" s="19"/>
      <c r="O1373" s="19"/>
      <c r="P1373" s="19"/>
    </row>
    <row r="1374" ht="16.6" customHeight="1">
      <c r="A1374" s="29">
        <v>44470</v>
      </c>
      <c r="B1374" s="30">
        <v>6.5</v>
      </c>
      <c r="C1374" s="19">
        <v>7.7</v>
      </c>
      <c r="D1374" s="19">
        <v>7.94761904761905</v>
      </c>
      <c r="E1374" s="31"/>
      <c r="F1374" s="30">
        <v>0.3</v>
      </c>
      <c r="G1374" s="19">
        <v>0.9</v>
      </c>
      <c r="H1374" s="19">
        <v>1</v>
      </c>
      <c r="I1374" s="32"/>
      <c r="J1374" s="19">
        <v>194.056000000002</v>
      </c>
      <c r="K1374" s="19">
        <v>172.614285714286</v>
      </c>
      <c r="L1374" s="19">
        <v>145.765</v>
      </c>
      <c r="M1374" s="43"/>
      <c r="N1374" s="19"/>
      <c r="O1374" s="19"/>
      <c r="P1374" s="19"/>
    </row>
    <row r="1375" ht="16.6" customHeight="1">
      <c r="A1375" s="29">
        <v>44501</v>
      </c>
      <c r="B1375" s="30">
        <v>10.7</v>
      </c>
      <c r="C1375" s="19">
        <v>11.4</v>
      </c>
      <c r="D1375" s="19">
        <v>12.0380952380952</v>
      </c>
      <c r="E1375" s="31"/>
      <c r="F1375" s="30">
        <v>2.9</v>
      </c>
      <c r="G1375" s="19">
        <v>3.8</v>
      </c>
      <c r="H1375" s="19">
        <v>4.32380952380952</v>
      </c>
      <c r="I1375" s="32"/>
      <c r="J1375" s="19">
        <v>86.6140000000011</v>
      </c>
      <c r="K1375" s="19">
        <v>87.0857142857143</v>
      </c>
      <c r="L1375" s="19">
        <v>143.031578947368</v>
      </c>
      <c r="M1375" s="43"/>
      <c r="N1375" s="19"/>
      <c r="O1375" s="19">
        <f>AVERAGE(B1377,F1377)</f>
        <v>4.3875</v>
      </c>
      <c r="P1375" t="s" s="34">
        <v>16</v>
      </c>
    </row>
    <row r="1376" ht="16.6" customHeight="1">
      <c r="A1376" s="29">
        <v>44531</v>
      </c>
      <c r="B1376" s="30">
        <v>13</v>
      </c>
      <c r="C1376" s="19">
        <v>14</v>
      </c>
      <c r="D1376" s="19">
        <v>14.2190476190476</v>
      </c>
      <c r="E1376" s="31"/>
      <c r="F1376" s="30">
        <v>4.9</v>
      </c>
      <c r="G1376" s="19">
        <v>5.8</v>
      </c>
      <c r="H1376" s="19">
        <v>5.89047619047619</v>
      </c>
      <c r="I1376" s="32"/>
      <c r="J1376" s="19">
        <v>124.714000000002</v>
      </c>
      <c r="K1376" s="19">
        <v>110.2</v>
      </c>
      <c r="L1376" s="19">
        <v>140.01</v>
      </c>
      <c r="M1376" s="43"/>
      <c r="N1376" s="49"/>
      <c r="O1376" s="19">
        <f>AVERAGE(D1377,H1377)</f>
        <v>5.18608405483406</v>
      </c>
      <c r="P1376" t="s" s="34">
        <v>17</v>
      </c>
    </row>
    <row r="1377" ht="16.6" customHeight="1">
      <c r="A1377" t="s" s="35">
        <v>18</v>
      </c>
      <c r="B1377" s="36">
        <f>AVERAGE(B1365:B1376)</f>
        <v>7.68333333333333</v>
      </c>
      <c r="C1377" s="36">
        <f>AVERAGE(C1365:C1376)</f>
        <v>8.09166666666667</v>
      </c>
      <c r="D1377" s="36">
        <f>AVERAGE(D1365:D1376)</f>
        <v>8.27404401154401</v>
      </c>
      <c r="E1377" s="37"/>
      <c r="F1377" s="36">
        <f>AVERAGE(F1365:F1376)</f>
        <v>1.09166666666667</v>
      </c>
      <c r="G1377" s="36">
        <f>AVERAGE(G1365:G1376)</f>
        <v>1.98333333333333</v>
      </c>
      <c r="H1377" s="36">
        <f>AVERAGE(H1365:H1376)</f>
        <v>2.0981240981241</v>
      </c>
      <c r="I1377" s="38"/>
      <c r="J1377" s="36">
        <f>AVERAGE(J1365:J1376)</f>
        <v>154.029833333335</v>
      </c>
      <c r="K1377" s="36">
        <f>AVERAGE(K1365:K1376)</f>
        <v>140.624880952381</v>
      </c>
      <c r="L1377" s="36">
        <f>AVERAGE(L1365:L1376)</f>
        <v>126.378830061264</v>
      </c>
      <c r="M1377" s="50"/>
      <c r="N1377" s="19"/>
      <c r="O1377" s="19">
        <f>O1376-O1375</f>
        <v>0.79858405483406</v>
      </c>
      <c r="P1377" t="s" s="39">
        <v>19</v>
      </c>
    </row>
    <row r="1378" ht="16.6" customHeight="1">
      <c r="A1378" s="44"/>
      <c r="B1378" s="41"/>
      <c r="C1378" s="41"/>
      <c r="D1378" s="41"/>
      <c r="E1378" s="42"/>
      <c r="F1378" s="41"/>
      <c r="G1378" s="41"/>
      <c r="H1378" t="s" s="40">
        <v>21</v>
      </c>
      <c r="I1378" s="32"/>
      <c r="J1378" s="19"/>
      <c r="K1378" s="19"/>
      <c r="L1378" s="19"/>
      <c r="M1378" s="43"/>
      <c r="N1378" s="19"/>
      <c r="O1378" s="19"/>
      <c r="P1378" s="19"/>
    </row>
    <row r="1379" ht="16.6" customHeight="1">
      <c r="A1379" s="44"/>
      <c r="B1379" s="41"/>
      <c r="C1379" s="41"/>
      <c r="D1379" s="41"/>
      <c r="E1379" s="42"/>
      <c r="F1379" s="41"/>
      <c r="G1379" s="41"/>
      <c r="H1379" s="41"/>
      <c r="I1379" s="32"/>
      <c r="J1379" s="19"/>
      <c r="K1379" s="19"/>
      <c r="L1379" s="19"/>
      <c r="M1379" s="43"/>
      <c r="N1379" s="19"/>
      <c r="O1379" s="19"/>
      <c r="P1379" s="19"/>
    </row>
    <row r="1380" ht="46.65" customHeight="1">
      <c r="A1380" t="s" s="20">
        <v>635</v>
      </c>
      <c r="B1380" t="s" s="21">
        <v>524</v>
      </c>
      <c r="C1380" t="s" s="22">
        <v>636</v>
      </c>
      <c r="D1380" t="s" s="22">
        <v>637</v>
      </c>
      <c r="E1380" s="23"/>
      <c r="F1380" t="s" s="21">
        <v>527</v>
      </c>
      <c r="G1380" t="s" s="24">
        <v>636</v>
      </c>
      <c r="H1380" t="s" s="24">
        <v>637</v>
      </c>
      <c r="I1380" s="32"/>
      <c r="J1380" t="s" s="21">
        <v>103</v>
      </c>
      <c r="K1380" t="s" s="26">
        <v>638</v>
      </c>
      <c r="L1380" t="s" s="26">
        <v>639</v>
      </c>
      <c r="M1380" t="s" s="45">
        <v>640</v>
      </c>
      <c r="N1380" s="7"/>
      <c r="O1380" s="19"/>
      <c r="P1380" s="19"/>
    </row>
    <row r="1381" ht="16.6" customHeight="1">
      <c r="A1381" s="29">
        <v>44197</v>
      </c>
      <c r="B1381" s="30">
        <v>26.7</v>
      </c>
      <c r="C1381" s="19">
        <v>27.5</v>
      </c>
      <c r="D1381" s="19">
        <v>27.5</v>
      </c>
      <c r="E1381" s="31"/>
      <c r="F1381" s="30">
        <v>9.6</v>
      </c>
      <c r="G1381" s="19">
        <v>11.4</v>
      </c>
      <c r="H1381" s="19">
        <v>11.4</v>
      </c>
      <c r="I1381" s="32"/>
      <c r="J1381" s="33">
        <v>51.8160000000006</v>
      </c>
      <c r="K1381" s="33">
        <v>51.2921568627451</v>
      </c>
      <c r="L1381" s="33">
        <v>54.2941176470588</v>
      </c>
      <c r="M1381" s="7"/>
      <c r="N1381" s="7"/>
      <c r="O1381" s="19"/>
      <c r="P1381" s="19"/>
    </row>
    <row r="1382" ht="16.6" customHeight="1">
      <c r="A1382" s="29">
        <v>44228</v>
      </c>
      <c r="B1382" s="30">
        <v>26.4</v>
      </c>
      <c r="C1382" s="19">
        <v>25.5</v>
      </c>
      <c r="D1382" s="19">
        <v>25.5</v>
      </c>
      <c r="E1382" s="31"/>
      <c r="F1382" s="30">
        <v>9.6</v>
      </c>
      <c r="G1382" s="19">
        <v>10.6</v>
      </c>
      <c r="H1382" s="19">
        <v>10.6</v>
      </c>
      <c r="I1382" s="32"/>
      <c r="J1382" s="33">
        <v>51.0540000000006</v>
      </c>
      <c r="K1382" s="33">
        <v>48.7019607843137</v>
      </c>
      <c r="L1382" s="33">
        <v>55.1375</v>
      </c>
      <c r="M1382" s="7"/>
      <c r="N1382" s="7"/>
      <c r="O1382" s="19"/>
      <c r="P1382" s="19"/>
    </row>
    <row r="1383" ht="16.6" customHeight="1">
      <c r="A1383" s="29">
        <v>44256</v>
      </c>
      <c r="B1383" s="30">
        <v>23.4</v>
      </c>
      <c r="C1383" s="19">
        <v>23.3</v>
      </c>
      <c r="D1383" s="19">
        <v>23.3</v>
      </c>
      <c r="E1383" s="31"/>
      <c r="F1383" s="30">
        <v>7.7</v>
      </c>
      <c r="G1383" s="19">
        <v>8.9</v>
      </c>
      <c r="H1383" s="19">
        <v>8.9</v>
      </c>
      <c r="I1383" s="32"/>
      <c r="J1383" s="33">
        <v>53.0860000000006</v>
      </c>
      <c r="K1383" s="33">
        <v>53.6372549019608</v>
      </c>
      <c r="L1383" s="33">
        <v>53.2352941176471</v>
      </c>
      <c r="M1383" s="7"/>
      <c r="N1383" s="7"/>
      <c r="O1383" s="19"/>
      <c r="P1383" s="19"/>
    </row>
    <row r="1384" ht="16.6" customHeight="1">
      <c r="A1384" s="29">
        <v>44287</v>
      </c>
      <c r="B1384" s="30">
        <v>19.3</v>
      </c>
      <c r="C1384" s="19">
        <v>19</v>
      </c>
      <c r="D1384" s="19">
        <v>19</v>
      </c>
      <c r="E1384" s="31"/>
      <c r="F1384" s="30">
        <v>4.9</v>
      </c>
      <c r="G1384" s="19">
        <v>5.5</v>
      </c>
      <c r="H1384" s="19">
        <v>5.5</v>
      </c>
      <c r="I1384" s="32"/>
      <c r="J1384" s="33">
        <v>39.3700000000005</v>
      </c>
      <c r="K1384" s="33">
        <v>37.9509803921569</v>
      </c>
      <c r="L1384" s="33">
        <v>35.8588235294118</v>
      </c>
      <c r="M1384" s="7"/>
      <c r="N1384" s="7"/>
      <c r="O1384" s="19"/>
      <c r="P1384" s="19"/>
    </row>
    <row r="1385" ht="16.6" customHeight="1">
      <c r="A1385" s="29">
        <v>44317</v>
      </c>
      <c r="B1385" s="30">
        <v>14.2</v>
      </c>
      <c r="C1385" s="19">
        <v>14.4</v>
      </c>
      <c r="D1385" s="19">
        <v>14.4</v>
      </c>
      <c r="E1385" s="31"/>
      <c r="F1385" s="30">
        <v>2.2</v>
      </c>
      <c r="G1385" s="19">
        <v>2.8</v>
      </c>
      <c r="H1385" s="19">
        <v>2.8</v>
      </c>
      <c r="I1385" s="32"/>
      <c r="J1385" s="33">
        <v>51.0540000000006</v>
      </c>
      <c r="K1385" s="33">
        <v>51.4235294117647</v>
      </c>
      <c r="L1385" s="33">
        <v>38.8125</v>
      </c>
      <c r="M1385" s="7"/>
      <c r="N1385" s="7"/>
      <c r="O1385" s="19"/>
      <c r="P1385" s="19"/>
    </row>
    <row r="1386" ht="16.6" customHeight="1">
      <c r="A1386" s="29">
        <v>44348</v>
      </c>
      <c r="B1386" s="30">
        <v>10.8</v>
      </c>
      <c r="C1386" s="19">
        <v>11.2</v>
      </c>
      <c r="D1386" s="19">
        <v>11.2</v>
      </c>
      <c r="E1386" s="31"/>
      <c r="F1386" s="30">
        <v>1.1</v>
      </c>
      <c r="G1386" s="19">
        <v>1</v>
      </c>
      <c r="H1386" s="19">
        <v>1</v>
      </c>
      <c r="I1386" s="32"/>
      <c r="J1386" s="33">
        <v>57.4040000000007</v>
      </c>
      <c r="K1386" s="33">
        <v>58.5862745098039</v>
      </c>
      <c r="L1386" s="33">
        <v>65.7294117647059</v>
      </c>
      <c r="M1386" s="7"/>
      <c r="N1386" s="7"/>
      <c r="O1386" s="19"/>
      <c r="P1386" s="19"/>
    </row>
    <row r="1387" ht="16.6" customHeight="1">
      <c r="A1387" s="29">
        <v>44378</v>
      </c>
      <c r="B1387" s="30">
        <v>10.2</v>
      </c>
      <c r="C1387" s="19">
        <v>10.7</v>
      </c>
      <c r="D1387" s="19">
        <v>10.7</v>
      </c>
      <c r="E1387" s="31"/>
      <c r="F1387" s="30">
        <v>0</v>
      </c>
      <c r="G1387" s="19">
        <v>0.9</v>
      </c>
      <c r="H1387" s="19">
        <v>0.9</v>
      </c>
      <c r="I1387" s="32"/>
      <c r="J1387" s="33">
        <v>52.5780000000006</v>
      </c>
      <c r="K1387" s="33">
        <v>51.9333333333333</v>
      </c>
      <c r="L1387" s="33">
        <v>53.0117647058824</v>
      </c>
      <c r="M1387" s="7"/>
      <c r="N1387" s="7"/>
      <c r="O1387" s="19"/>
      <c r="P1387" s="19"/>
    </row>
    <row r="1388" ht="16.6" customHeight="1">
      <c r="A1388" s="29">
        <v>44409</v>
      </c>
      <c r="B1388" s="30">
        <v>12.3</v>
      </c>
      <c r="C1388" s="19">
        <v>12.2</v>
      </c>
      <c r="D1388" s="19">
        <v>12.2</v>
      </c>
      <c r="E1388" s="31"/>
      <c r="F1388" s="30">
        <v>0.6</v>
      </c>
      <c r="G1388" s="19">
        <v>1.3</v>
      </c>
      <c r="H1388" s="19">
        <v>1.3</v>
      </c>
      <c r="I1388" s="32"/>
      <c r="J1388" s="33">
        <v>50.2920000000006</v>
      </c>
      <c r="K1388" s="33">
        <v>50.4392156862745</v>
      </c>
      <c r="L1388" s="33">
        <v>47.7176470588235</v>
      </c>
      <c r="M1388" s="7"/>
      <c r="N1388" s="7"/>
      <c r="O1388" s="19"/>
      <c r="P1388" s="19"/>
    </row>
    <row r="1389" ht="16.6" customHeight="1">
      <c r="A1389" s="29">
        <v>44440</v>
      </c>
      <c r="B1389" s="30">
        <v>15.8</v>
      </c>
      <c r="C1389" s="19">
        <v>15.4</v>
      </c>
      <c r="D1389" s="19">
        <v>15.4</v>
      </c>
      <c r="E1389" s="31"/>
      <c r="F1389" s="30">
        <v>2.8</v>
      </c>
      <c r="G1389" s="19">
        <v>3.1</v>
      </c>
      <c r="H1389" s="19">
        <v>3.1</v>
      </c>
      <c r="I1389" s="32"/>
      <c r="J1389" s="33">
        <v>64.5160000000008</v>
      </c>
      <c r="K1389" s="33">
        <v>64.30784313725491</v>
      </c>
      <c r="L1389" s="33">
        <v>49.2705882352941</v>
      </c>
      <c r="M1389" s="7"/>
      <c r="N1389" s="7"/>
      <c r="O1389" s="19"/>
      <c r="P1389" s="19"/>
    </row>
    <row r="1390" ht="16.6" customHeight="1">
      <c r="A1390" s="29">
        <v>44470</v>
      </c>
      <c r="B1390" s="30">
        <v>18.9</v>
      </c>
      <c r="C1390" s="19">
        <v>19.1</v>
      </c>
      <c r="D1390" s="19">
        <v>19.1</v>
      </c>
      <c r="E1390" s="31"/>
      <c r="F1390" s="30">
        <v>4.6</v>
      </c>
      <c r="G1390" s="19">
        <v>5.1</v>
      </c>
      <c r="H1390" s="19">
        <v>5.1</v>
      </c>
      <c r="I1390" s="32"/>
      <c r="J1390" s="33">
        <v>66.0400000000008</v>
      </c>
      <c r="K1390" s="33">
        <v>66.4176470588235</v>
      </c>
      <c r="L1390" s="33">
        <v>58.9647058823529</v>
      </c>
      <c r="M1390" s="7"/>
      <c r="N1390" s="7"/>
      <c r="O1390" s="19"/>
      <c r="P1390" s="19"/>
    </row>
    <row r="1391" ht="16.6" customHeight="1">
      <c r="A1391" s="29">
        <v>44501</v>
      </c>
      <c r="B1391" s="30">
        <v>22.7</v>
      </c>
      <c r="C1391" s="19">
        <v>22.4</v>
      </c>
      <c r="D1391" s="19">
        <v>22.4</v>
      </c>
      <c r="E1391" s="31"/>
      <c r="F1391" s="30">
        <v>6.5</v>
      </c>
      <c r="G1391" s="19">
        <v>7.8</v>
      </c>
      <c r="H1391" s="19">
        <v>7.8</v>
      </c>
      <c r="I1391" s="32"/>
      <c r="J1391" s="33">
        <v>51.3080000000006</v>
      </c>
      <c r="K1391" s="33">
        <v>51.3882352941176</v>
      </c>
      <c r="L1391" s="33">
        <v>70.59999999999999</v>
      </c>
      <c r="M1391" s="7"/>
      <c r="N1391" s="7"/>
      <c r="O1391" s="19">
        <f>AVERAGE(B1393,F1393)</f>
        <v>11.8375</v>
      </c>
      <c r="P1391" t="s" s="34">
        <v>16</v>
      </c>
    </row>
    <row r="1392" ht="16.6" customHeight="1">
      <c r="A1392" s="29">
        <v>44531</v>
      </c>
      <c r="B1392" s="30">
        <v>25.3</v>
      </c>
      <c r="C1392" s="19">
        <v>24.5</v>
      </c>
      <c r="D1392" s="19">
        <v>24.5</v>
      </c>
      <c r="E1392" s="31"/>
      <c r="F1392" s="30">
        <v>8.5</v>
      </c>
      <c r="G1392" s="19">
        <v>9.1</v>
      </c>
      <c r="H1392" s="19">
        <v>9.1</v>
      </c>
      <c r="I1392" s="32"/>
      <c r="J1392" s="33">
        <v>58.9280000000007</v>
      </c>
      <c r="K1392" s="33">
        <v>58.9960784313725</v>
      </c>
      <c r="L1392" s="33">
        <v>61.6588235294118</v>
      </c>
      <c r="M1392" s="7"/>
      <c r="N1392" s="7"/>
      <c r="O1392" s="19">
        <f>AVERAGE(D1393,H1393)</f>
        <v>12.1958333333334</v>
      </c>
      <c r="P1392" t="s" s="34">
        <v>17</v>
      </c>
    </row>
    <row r="1393" ht="16.6" customHeight="1">
      <c r="A1393" t="s" s="35">
        <v>18</v>
      </c>
      <c r="B1393" s="36">
        <f>AVERAGE(B1381:B1392)</f>
        <v>18.8333333333333</v>
      </c>
      <c r="C1393" s="36">
        <f>AVERAGE(C1381:C1392)</f>
        <v>18.7666666666667</v>
      </c>
      <c r="D1393" s="36">
        <f>AVERAGE(D1381:D1392)</f>
        <v>18.7666666666667</v>
      </c>
      <c r="E1393" s="37"/>
      <c r="F1393" s="36">
        <f>AVERAGE(F1381:F1392)</f>
        <v>4.84166666666667</v>
      </c>
      <c r="G1393" s="36">
        <f>AVERAGE(G1381:G1392)</f>
        <v>5.625</v>
      </c>
      <c r="H1393" s="36">
        <f>AVERAGE(H1381:H1392)</f>
        <v>5.625</v>
      </c>
      <c r="I1393" s="38"/>
      <c r="J1393" s="36">
        <f>AVERAGE(J1381:J1392)</f>
        <v>53.953833333334</v>
      </c>
      <c r="K1393" s="36">
        <f>AVERAGE(K1381:K1392)</f>
        <v>53.7562091503268</v>
      </c>
      <c r="L1393" s="36">
        <f>AVERAGE(L1381:L1392)</f>
        <v>53.690931372549</v>
      </c>
      <c r="M1393" s="7"/>
      <c r="N1393" s="7"/>
      <c r="O1393" s="19">
        <f>O1392-O1391</f>
        <v>0.3583333333334</v>
      </c>
      <c r="P1393" t="s" s="39">
        <v>19</v>
      </c>
    </row>
    <row r="1394" ht="16.6" customHeight="1">
      <c r="A1394" s="44"/>
      <c r="B1394" s="41"/>
      <c r="C1394" s="41"/>
      <c r="D1394" s="41"/>
      <c r="E1394" s="42"/>
      <c r="F1394" s="41"/>
      <c r="G1394" s="41"/>
      <c r="H1394" t="s" s="40">
        <v>21</v>
      </c>
      <c r="I1394" s="32"/>
      <c r="J1394" s="19"/>
      <c r="K1394" s="19"/>
      <c r="L1394" s="19"/>
      <c r="M1394" s="43"/>
      <c r="N1394" s="19"/>
      <c r="O1394" s="19"/>
      <c r="P1394" s="19"/>
    </row>
    <row r="1395" ht="16.6" customHeight="1">
      <c r="A1395" s="44"/>
      <c r="B1395" s="41"/>
      <c r="C1395" s="41"/>
      <c r="D1395" s="41"/>
      <c r="E1395" s="42"/>
      <c r="F1395" s="41"/>
      <c r="G1395" s="41"/>
      <c r="H1395" s="41"/>
      <c r="I1395" s="32"/>
      <c r="J1395" s="19"/>
      <c r="K1395" s="19"/>
      <c r="L1395" s="19"/>
      <c r="M1395" s="43"/>
      <c r="N1395" s="28"/>
      <c r="O1395" s="28"/>
      <c r="P1395" s="19"/>
    </row>
    <row r="1396" ht="46.65" customHeight="1">
      <c r="A1396" t="s" s="20">
        <v>641</v>
      </c>
      <c r="B1396" t="s" s="21">
        <v>576</v>
      </c>
      <c r="C1396" t="s" s="22">
        <v>642</v>
      </c>
      <c r="D1396" t="s" s="22">
        <v>643</v>
      </c>
      <c r="E1396" s="23"/>
      <c r="F1396" t="s" s="21">
        <v>579</v>
      </c>
      <c r="G1396" t="s" s="24">
        <v>642</v>
      </c>
      <c r="H1396" t="s" s="24">
        <v>643</v>
      </c>
      <c r="I1396" s="32"/>
      <c r="J1396" t="s" s="21">
        <v>644</v>
      </c>
      <c r="K1396" t="s" s="26">
        <v>645</v>
      </c>
      <c r="L1396" t="s" s="26">
        <v>646</v>
      </c>
      <c r="M1396" t="s" s="45">
        <v>647</v>
      </c>
      <c r="N1396" s="7"/>
      <c r="O1396" s="19"/>
      <c r="P1396" s="19"/>
    </row>
    <row r="1397" ht="16.6" customHeight="1">
      <c r="A1397" s="29">
        <v>44197</v>
      </c>
      <c r="B1397" s="30">
        <v>24.5</v>
      </c>
      <c r="C1397" s="19">
        <v>26</v>
      </c>
      <c r="D1397" s="19">
        <v>26.4954545454545</v>
      </c>
      <c r="E1397" s="31"/>
      <c r="F1397" s="30">
        <v>11.9</v>
      </c>
      <c r="G1397" s="19">
        <v>13</v>
      </c>
      <c r="H1397" s="19">
        <v>13.3590909090909</v>
      </c>
      <c r="I1397" s="32"/>
      <c r="J1397" s="33">
        <v>67.81800000000079</v>
      </c>
      <c r="K1397" s="33">
        <v>63.2387096774194</v>
      </c>
      <c r="L1397" s="33">
        <v>43.9727272727273</v>
      </c>
      <c r="M1397" s="7"/>
      <c r="N1397" s="7"/>
      <c r="O1397" s="19"/>
      <c r="P1397" s="19"/>
    </row>
    <row r="1398" ht="16.6" customHeight="1">
      <c r="A1398" s="29">
        <v>44228</v>
      </c>
      <c r="B1398" s="30">
        <v>24.9</v>
      </c>
      <c r="C1398" s="19">
        <v>25.5</v>
      </c>
      <c r="D1398" s="19">
        <v>25.7590909090909</v>
      </c>
      <c r="E1398" s="31"/>
      <c r="F1398" s="30">
        <v>12.5</v>
      </c>
      <c r="G1398" s="19">
        <v>12.9</v>
      </c>
      <c r="H1398" s="19">
        <v>13.4181818181818</v>
      </c>
      <c r="I1398" s="32"/>
      <c r="J1398" s="33">
        <v>50.0380000000006</v>
      </c>
      <c r="K1398" s="33">
        <v>44.9129032258065</v>
      </c>
      <c r="L1398" s="33">
        <v>45.8380952380952</v>
      </c>
      <c r="M1398" s="7"/>
      <c r="N1398" s="7"/>
      <c r="O1398" s="19"/>
      <c r="P1398" s="19"/>
    </row>
    <row r="1399" ht="16.6" customHeight="1">
      <c r="A1399" s="29">
        <v>44256</v>
      </c>
      <c r="B1399" s="30">
        <v>22.6</v>
      </c>
      <c r="C1399" s="19">
        <v>23.9</v>
      </c>
      <c r="D1399" s="19">
        <v>24.2818181818182</v>
      </c>
      <c r="E1399" s="31"/>
      <c r="F1399" s="30">
        <v>10.7</v>
      </c>
      <c r="G1399" s="19">
        <v>11.3</v>
      </c>
      <c r="H1399" s="19">
        <v>11.6045454545455</v>
      </c>
      <c r="I1399" s="32"/>
      <c r="J1399" s="33">
        <v>61.2140000000007</v>
      </c>
      <c r="K1399" s="33">
        <v>70.7483870967742</v>
      </c>
      <c r="L1399" s="33">
        <v>48.1272727272727</v>
      </c>
      <c r="M1399" s="7"/>
      <c r="N1399" s="7"/>
      <c r="O1399" s="19"/>
      <c r="P1399" s="19"/>
    </row>
    <row r="1400" ht="16.6" customHeight="1">
      <c r="A1400" s="29">
        <v>44287</v>
      </c>
      <c r="B1400" s="30">
        <v>20.3</v>
      </c>
      <c r="C1400" s="19">
        <v>20.8</v>
      </c>
      <c r="D1400" s="19">
        <v>21.0772727272727</v>
      </c>
      <c r="E1400" s="31"/>
      <c r="F1400" s="30">
        <v>8.1</v>
      </c>
      <c r="G1400" s="19">
        <v>8.699999999999999</v>
      </c>
      <c r="H1400" s="19">
        <v>9.027272727272729</v>
      </c>
      <c r="I1400" s="32"/>
      <c r="J1400" s="33">
        <v>49.7840000000006</v>
      </c>
      <c r="K1400" s="33">
        <v>42.0709677419355</v>
      </c>
      <c r="L1400" s="33">
        <v>59.4318181818182</v>
      </c>
      <c r="M1400" s="7"/>
      <c r="N1400" s="7"/>
      <c r="O1400" s="19"/>
      <c r="P1400" s="19"/>
    </row>
    <row r="1401" ht="16.6" customHeight="1">
      <c r="A1401" s="29">
        <v>44317</v>
      </c>
      <c r="B1401" s="30">
        <v>16.8</v>
      </c>
      <c r="C1401" s="19">
        <v>17.6</v>
      </c>
      <c r="D1401" s="19">
        <v>17.7909090909091</v>
      </c>
      <c r="E1401" s="31"/>
      <c r="F1401" s="30">
        <v>5.6</v>
      </c>
      <c r="G1401" s="19">
        <v>6.7</v>
      </c>
      <c r="H1401" s="19">
        <v>6.62272727272727</v>
      </c>
      <c r="I1401" s="32"/>
      <c r="J1401" s="33">
        <v>53.8480000000007</v>
      </c>
      <c r="K1401" s="33">
        <v>46.7387096774194</v>
      </c>
      <c r="L1401" s="33">
        <v>41.3045454545455</v>
      </c>
      <c r="M1401" s="7"/>
      <c r="N1401" s="7"/>
      <c r="O1401" s="19"/>
      <c r="P1401" s="19"/>
    </row>
    <row r="1402" ht="16.6" customHeight="1">
      <c r="A1402" s="29">
        <v>44348</v>
      </c>
      <c r="B1402" s="30">
        <v>13.9</v>
      </c>
      <c r="C1402" s="19">
        <v>15</v>
      </c>
      <c r="D1402" s="19">
        <v>15.1454545454545</v>
      </c>
      <c r="E1402" s="31"/>
      <c r="F1402" s="30">
        <v>3.8</v>
      </c>
      <c r="G1402" s="19">
        <v>4.7</v>
      </c>
      <c r="H1402" s="19">
        <v>4.65</v>
      </c>
      <c r="I1402" s="32"/>
      <c r="J1402" s="33">
        <v>54.6100000000007</v>
      </c>
      <c r="K1402" s="33">
        <v>54.421875</v>
      </c>
      <c r="L1402" s="33">
        <v>69</v>
      </c>
      <c r="M1402" s="7"/>
      <c r="N1402" s="7"/>
      <c r="O1402" s="19"/>
      <c r="P1402" s="19"/>
    </row>
    <row r="1403" ht="16.6" customHeight="1">
      <c r="A1403" s="29">
        <v>44378</v>
      </c>
      <c r="B1403" s="30">
        <v>13.4</v>
      </c>
      <c r="C1403" s="19">
        <v>14.6</v>
      </c>
      <c r="D1403" s="19">
        <v>14.9333333333333</v>
      </c>
      <c r="E1403" s="31"/>
      <c r="F1403" s="30">
        <v>3.3</v>
      </c>
      <c r="G1403" s="19">
        <v>4</v>
      </c>
      <c r="H1403" s="19">
        <v>4.15714285714286</v>
      </c>
      <c r="I1403" s="32"/>
      <c r="J1403" s="33">
        <v>51.5620000000006</v>
      </c>
      <c r="K1403" s="33">
        <v>51.821875</v>
      </c>
      <c r="L1403" s="33">
        <v>43.0454545454545</v>
      </c>
      <c r="M1403" s="7"/>
      <c r="N1403" s="7"/>
      <c r="O1403" s="19"/>
      <c r="P1403" s="19"/>
    </row>
    <row r="1404" ht="16.6" customHeight="1">
      <c r="A1404" s="29">
        <v>44409</v>
      </c>
      <c r="B1404" s="30">
        <v>15.1</v>
      </c>
      <c r="C1404" s="19">
        <v>15.7</v>
      </c>
      <c r="D1404" s="19">
        <v>15.9857142857143</v>
      </c>
      <c r="E1404" s="31"/>
      <c r="F1404" s="30">
        <v>3.9</v>
      </c>
      <c r="G1404" s="19">
        <v>4.5</v>
      </c>
      <c r="H1404" s="19">
        <v>4.42857142857143</v>
      </c>
      <c r="I1404" s="32"/>
      <c r="J1404" s="33">
        <v>41.9100000000005</v>
      </c>
      <c r="K1404" s="33">
        <v>40.4</v>
      </c>
      <c r="L1404" s="33">
        <v>37.38</v>
      </c>
      <c r="M1404" s="7"/>
      <c r="N1404" s="7"/>
      <c r="O1404" s="19"/>
      <c r="P1404" s="19"/>
    </row>
    <row r="1405" ht="16.6" customHeight="1">
      <c r="A1405" s="29">
        <v>44440</v>
      </c>
      <c r="B1405" s="30">
        <v>17.5</v>
      </c>
      <c r="C1405" s="19">
        <v>17.8</v>
      </c>
      <c r="D1405" s="19">
        <v>18.365</v>
      </c>
      <c r="E1405" s="31"/>
      <c r="F1405" s="30">
        <v>6.1</v>
      </c>
      <c r="G1405" s="19">
        <v>5.8</v>
      </c>
      <c r="H1405" s="19">
        <v>5.845</v>
      </c>
      <c r="I1405" s="32"/>
      <c r="J1405" s="33">
        <v>58.6740000000007</v>
      </c>
      <c r="K1405" s="33">
        <v>59.365625</v>
      </c>
      <c r="L1405" s="33">
        <v>37.34</v>
      </c>
      <c r="M1405" s="7"/>
      <c r="N1405" s="7"/>
      <c r="O1405" s="19"/>
      <c r="P1405" s="19"/>
    </row>
    <row r="1406" ht="16.6" customHeight="1">
      <c r="A1406" s="29">
        <v>44470</v>
      </c>
      <c r="B1406" s="30">
        <v>19.7</v>
      </c>
      <c r="C1406" s="19">
        <v>20</v>
      </c>
      <c r="D1406" s="19">
        <v>20.3714285714286</v>
      </c>
      <c r="E1406" s="31"/>
      <c r="F1406" s="30">
        <v>7.7</v>
      </c>
      <c r="G1406" s="19">
        <v>7.5</v>
      </c>
      <c r="H1406" s="19">
        <v>7.6</v>
      </c>
      <c r="I1406" s="32"/>
      <c r="J1406" s="33">
        <v>65.53200000000081</v>
      </c>
      <c r="K1406" s="33">
        <v>70.38124999999999</v>
      </c>
      <c r="L1406" s="33">
        <v>54.3238095238095</v>
      </c>
      <c r="M1406" s="7"/>
      <c r="N1406" s="7"/>
      <c r="O1406" s="19"/>
      <c r="P1406" s="19"/>
    </row>
    <row r="1407" ht="16.6" customHeight="1">
      <c r="A1407" s="29">
        <v>44501</v>
      </c>
      <c r="B1407" s="30">
        <v>21.8</v>
      </c>
      <c r="C1407" s="19">
        <v>21.9</v>
      </c>
      <c r="D1407" s="19">
        <v>22.5142857142857</v>
      </c>
      <c r="E1407" s="31"/>
      <c r="F1407" s="30">
        <v>9.300000000000001</v>
      </c>
      <c r="G1407" s="19">
        <v>9.699999999999999</v>
      </c>
      <c r="H1407" s="19">
        <v>10.1714285714286</v>
      </c>
      <c r="I1407" s="32"/>
      <c r="J1407" s="33">
        <v>49.0220000000006</v>
      </c>
      <c r="K1407" s="33">
        <v>51.39375</v>
      </c>
      <c r="L1407" s="33">
        <v>69.6761904761905</v>
      </c>
      <c r="M1407" s="7"/>
      <c r="N1407" s="7"/>
      <c r="O1407" s="19">
        <f>AVERAGE(B1409,F1409)</f>
        <v>13.6791666666667</v>
      </c>
      <c r="P1407" t="s" s="34">
        <v>16</v>
      </c>
    </row>
    <row r="1408" ht="16.6" customHeight="1">
      <c r="A1408" s="29">
        <v>44531</v>
      </c>
      <c r="B1408" s="30">
        <v>23.8</v>
      </c>
      <c r="C1408" s="19">
        <v>23.8</v>
      </c>
      <c r="D1408" s="19">
        <v>24.3047619047619</v>
      </c>
      <c r="E1408" s="31"/>
      <c r="F1408" s="30">
        <v>11.1</v>
      </c>
      <c r="G1408" s="19">
        <v>11.3</v>
      </c>
      <c r="H1408" s="19">
        <v>11.5238095238095</v>
      </c>
      <c r="I1408" s="32"/>
      <c r="J1408" s="33">
        <v>55.6260000000007</v>
      </c>
      <c r="K1408" s="33">
        <v>60.6516129032258</v>
      </c>
      <c r="L1408" s="33">
        <v>57.9904761904762</v>
      </c>
      <c r="M1408" s="7"/>
      <c r="N1408" s="7"/>
      <c r="O1408" s="19">
        <f>AVERAGE(D1409,H1409)</f>
        <v>14.5596789321789</v>
      </c>
      <c r="P1408" t="s" s="34">
        <v>17</v>
      </c>
    </row>
    <row r="1409" ht="16.6" customHeight="1">
      <c r="A1409" t="s" s="35">
        <v>18</v>
      </c>
      <c r="B1409" s="36">
        <f>AVERAGE(B1397:B1408)</f>
        <v>19.525</v>
      </c>
      <c r="C1409" s="36">
        <f>AVERAGE(C1397:C1408)</f>
        <v>20.2166666666667</v>
      </c>
      <c r="D1409" s="36">
        <f>AVERAGE(D1397:D1408)</f>
        <v>20.585376984127</v>
      </c>
      <c r="E1409" s="37"/>
      <c r="F1409" s="36">
        <f>AVERAGE(F1397:F1408)</f>
        <v>7.83333333333333</v>
      </c>
      <c r="G1409" s="36">
        <f>AVERAGE(G1397:G1408)</f>
        <v>8.34166666666667</v>
      </c>
      <c r="H1409" s="36">
        <f>AVERAGE(H1397:H1408)</f>
        <v>8.53398088023088</v>
      </c>
      <c r="I1409" s="38"/>
      <c r="J1409" s="36">
        <f>AVERAGE(J1397:J1408)</f>
        <v>54.969833333334</v>
      </c>
      <c r="K1409" s="36">
        <f>AVERAGE(K1397:K1408)</f>
        <v>54.6788054435484</v>
      </c>
      <c r="L1409" s="36">
        <f>AVERAGE(L1397:L1408)</f>
        <v>50.6191991341991</v>
      </c>
      <c r="M1409" s="7"/>
      <c r="N1409" s="7"/>
      <c r="O1409" s="19">
        <f>O1408-O1407</f>
        <v>0.8805122655122</v>
      </c>
      <c r="P1409" t="s" s="39">
        <v>19</v>
      </c>
    </row>
    <row r="1410" ht="16.6" customHeight="1">
      <c r="A1410" s="44"/>
      <c r="B1410" s="41"/>
      <c r="C1410" s="41"/>
      <c r="D1410" t="s" s="40">
        <v>55</v>
      </c>
      <c r="E1410" s="42"/>
      <c r="F1410" s="41"/>
      <c r="G1410" s="41"/>
      <c r="H1410" t="s" s="40">
        <v>21</v>
      </c>
      <c r="I1410" s="32"/>
      <c r="J1410" s="19"/>
      <c r="K1410" s="19"/>
      <c r="L1410" s="19"/>
      <c r="M1410" s="43"/>
      <c r="N1410" s="19"/>
      <c r="O1410" s="19"/>
      <c r="P1410" s="19"/>
    </row>
    <row r="1411" ht="16.6" customHeight="1">
      <c r="A1411" s="44"/>
      <c r="B1411" s="41"/>
      <c r="C1411" s="41"/>
      <c r="D1411" s="41"/>
      <c r="E1411" s="42"/>
      <c r="F1411" s="41"/>
      <c r="G1411" s="41"/>
      <c r="H1411" s="41"/>
      <c r="I1411" s="32"/>
      <c r="J1411" s="19"/>
      <c r="K1411" s="19"/>
      <c r="L1411" s="19"/>
      <c r="M1411" s="43"/>
      <c r="N1411" s="19"/>
      <c r="O1411" s="19"/>
      <c r="P1411" s="28"/>
    </row>
    <row r="1412" ht="46.65" customHeight="1">
      <c r="A1412" t="s" s="20">
        <v>648</v>
      </c>
      <c r="B1412" t="s" s="21">
        <v>30</v>
      </c>
      <c r="C1412" t="s" s="22">
        <v>649</v>
      </c>
      <c r="D1412" t="s" s="22">
        <v>650</v>
      </c>
      <c r="E1412" s="23"/>
      <c r="F1412" t="s" s="21">
        <v>32</v>
      </c>
      <c r="G1412" t="s" s="24">
        <v>649</v>
      </c>
      <c r="H1412" t="s" s="24">
        <v>650</v>
      </c>
      <c r="I1412" s="25"/>
      <c r="J1412" t="s" s="21">
        <v>279</v>
      </c>
      <c r="K1412" t="s" s="26">
        <v>651</v>
      </c>
      <c r="L1412" t="s" s="26">
        <v>652</v>
      </c>
      <c r="M1412" t="s" s="45">
        <v>653</v>
      </c>
      <c r="N1412" s="7"/>
      <c r="O1412" s="19"/>
      <c r="P1412" s="46"/>
    </row>
    <row r="1413" ht="16.6" customHeight="1">
      <c r="A1413" s="29">
        <v>44197</v>
      </c>
      <c r="B1413" s="30">
        <v>21.3</v>
      </c>
      <c r="C1413" s="19">
        <v>21.3</v>
      </c>
      <c r="D1413" s="19">
        <v>22.3363636363636</v>
      </c>
      <c r="E1413" s="31"/>
      <c r="F1413" s="30">
        <v>15.8</v>
      </c>
      <c r="G1413" s="19">
        <v>15.8</v>
      </c>
      <c r="H1413" s="19">
        <v>16.75</v>
      </c>
      <c r="I1413" s="32"/>
      <c r="J1413" s="33">
        <v>68.3260000000008</v>
      </c>
      <c r="K1413" s="33">
        <v>74.6276595744681</v>
      </c>
      <c r="L1413" s="33">
        <v>46.5</v>
      </c>
      <c r="M1413" s="7"/>
      <c r="N1413" s="7"/>
      <c r="O1413" s="19"/>
      <c r="P1413" s="47"/>
    </row>
    <row r="1414" ht="16.6" customHeight="1">
      <c r="A1414" s="29">
        <v>44228</v>
      </c>
      <c r="B1414" s="30">
        <v>21.6</v>
      </c>
      <c r="C1414" s="19">
        <v>21.6</v>
      </c>
      <c r="D1414" s="19">
        <v>22.3681818181818</v>
      </c>
      <c r="E1414" s="31"/>
      <c r="F1414" s="30">
        <v>16.3</v>
      </c>
      <c r="G1414" s="19">
        <v>16.3</v>
      </c>
      <c r="H1414" s="19">
        <v>16.8454545454545</v>
      </c>
      <c r="I1414" s="32"/>
      <c r="J1414" s="33">
        <v>70.6120000000009</v>
      </c>
      <c r="K1414" s="33">
        <v>61.4127659574468</v>
      </c>
      <c r="L1414" s="33">
        <v>70.1636363636364</v>
      </c>
      <c r="M1414" s="7"/>
      <c r="N1414" s="7"/>
      <c r="O1414" s="19"/>
      <c r="P1414" s="47"/>
    </row>
    <row r="1415" ht="16.6" customHeight="1">
      <c r="A1415" s="29">
        <v>44256</v>
      </c>
      <c r="B1415" s="30">
        <v>20.9</v>
      </c>
      <c r="C1415" s="19">
        <v>21</v>
      </c>
      <c r="D1415" s="19">
        <v>21.5909090909091</v>
      </c>
      <c r="E1415" s="31"/>
      <c r="F1415" s="30">
        <v>15.4</v>
      </c>
      <c r="G1415" s="19">
        <v>15.5</v>
      </c>
      <c r="H1415" s="19">
        <v>15.8318181818182</v>
      </c>
      <c r="I1415" s="32"/>
      <c r="J1415" s="33">
        <v>71.3740000000009</v>
      </c>
      <c r="K1415" s="33">
        <v>72.05319148936169</v>
      </c>
      <c r="L1415" s="33">
        <v>65.3681818181818</v>
      </c>
      <c r="M1415" s="7"/>
      <c r="N1415" s="7"/>
      <c r="O1415" s="19"/>
      <c r="P1415" s="47"/>
    </row>
    <row r="1416" ht="16.6" customHeight="1">
      <c r="A1416" s="29">
        <v>44287</v>
      </c>
      <c r="B1416" s="30">
        <v>19.4</v>
      </c>
      <c r="C1416" s="19">
        <v>19.3</v>
      </c>
      <c r="D1416" s="19">
        <v>19.9454545454545</v>
      </c>
      <c r="E1416" s="31"/>
      <c r="F1416" s="30">
        <v>14.7</v>
      </c>
      <c r="G1416" s="19">
        <v>13.5</v>
      </c>
      <c r="H1416" s="19">
        <v>13.8136363636364</v>
      </c>
      <c r="I1416" s="32"/>
      <c r="J1416" s="33">
        <v>80.010000000001</v>
      </c>
      <c r="K1416" s="33">
        <v>80.4808510638298</v>
      </c>
      <c r="L1416" s="33">
        <v>87.7619047619048</v>
      </c>
      <c r="M1416" s="7"/>
      <c r="N1416" s="7"/>
      <c r="O1416" s="19"/>
      <c r="P1416" s="47"/>
    </row>
    <row r="1417" ht="16.6" customHeight="1">
      <c r="A1417" s="29">
        <v>44317</v>
      </c>
      <c r="B1417" s="30">
        <v>16.9</v>
      </c>
      <c r="C1417" s="19">
        <v>16.9</v>
      </c>
      <c r="D1417" s="19">
        <v>17.4909090909091</v>
      </c>
      <c r="E1417" s="31"/>
      <c r="F1417" s="30">
        <v>11.1</v>
      </c>
      <c r="G1417" s="19">
        <v>11.2</v>
      </c>
      <c r="H1417" s="19">
        <v>11.5318181818182</v>
      </c>
      <c r="I1417" s="32"/>
      <c r="J1417" s="33">
        <v>103.632000000001</v>
      </c>
      <c r="K1417" s="33">
        <v>94.4404255319149</v>
      </c>
      <c r="L1417" s="33">
        <v>82.68636363636359</v>
      </c>
      <c r="M1417" s="7"/>
      <c r="N1417" s="7"/>
      <c r="O1417" s="19"/>
      <c r="P1417" s="47"/>
    </row>
    <row r="1418" ht="16.6" customHeight="1">
      <c r="A1418" s="29">
        <v>44348</v>
      </c>
      <c r="B1418" s="30">
        <v>14.9</v>
      </c>
      <c r="C1418" s="19">
        <v>14.9</v>
      </c>
      <c r="D1418" s="19">
        <v>15.6818181818182</v>
      </c>
      <c r="E1418" s="31"/>
      <c r="F1418" s="30">
        <v>9.199999999999999</v>
      </c>
      <c r="G1418" s="19">
        <v>9.300000000000001</v>
      </c>
      <c r="H1418" s="19">
        <v>9.722727272727271</v>
      </c>
      <c r="I1418" s="32"/>
      <c r="J1418" s="33">
        <v>108.204000000001</v>
      </c>
      <c r="K1418" s="33">
        <v>109.921276595745</v>
      </c>
      <c r="L1418" s="33">
        <v>92.9227272727273</v>
      </c>
      <c r="M1418" s="7"/>
      <c r="N1418" s="7"/>
      <c r="O1418" s="19"/>
      <c r="P1418" s="47"/>
    </row>
    <row r="1419" ht="16.6" customHeight="1">
      <c r="A1419" s="29">
        <v>44378</v>
      </c>
      <c r="B1419" s="30">
        <v>14.2</v>
      </c>
      <c r="C1419" s="19">
        <v>14.1</v>
      </c>
      <c r="D1419" s="19">
        <v>15.0428571428571</v>
      </c>
      <c r="E1419" s="31"/>
      <c r="F1419" s="30">
        <v>8.1</v>
      </c>
      <c r="G1419" s="19">
        <v>8.199999999999999</v>
      </c>
      <c r="H1419" s="19">
        <v>8.75238095238095</v>
      </c>
      <c r="I1419" s="32"/>
      <c r="J1419" s="33">
        <v>86.6140000000011</v>
      </c>
      <c r="K1419" s="33">
        <v>85.55531914893621</v>
      </c>
      <c r="L1419" s="33">
        <v>71.3</v>
      </c>
      <c r="M1419" s="7"/>
      <c r="N1419" s="7"/>
      <c r="O1419" s="19"/>
      <c r="P1419" s="47"/>
    </row>
    <row r="1420" ht="16.6" customHeight="1">
      <c r="A1420" s="29">
        <v>44409</v>
      </c>
      <c r="B1420" s="30">
        <v>14.9</v>
      </c>
      <c r="C1420" s="19">
        <v>14.7</v>
      </c>
      <c r="D1420" s="19">
        <v>15.4190476190476</v>
      </c>
      <c r="E1420" s="31"/>
      <c r="F1420" s="30">
        <v>8.4</v>
      </c>
      <c r="G1420" s="19">
        <v>8.5</v>
      </c>
      <c r="H1420" s="19">
        <v>8.84761904761905</v>
      </c>
      <c r="I1420" s="32"/>
      <c r="J1420" s="33">
        <v>73.66000000000091</v>
      </c>
      <c r="K1420" s="33">
        <v>75.7829787234043</v>
      </c>
      <c r="L1420" s="33">
        <v>62.5142857142857</v>
      </c>
      <c r="M1420" s="7"/>
      <c r="N1420" s="7"/>
      <c r="O1420" s="19"/>
      <c r="P1420" s="33"/>
    </row>
    <row r="1421" ht="16.6" customHeight="1">
      <c r="A1421" s="29">
        <v>44440</v>
      </c>
      <c r="B1421" s="30">
        <v>16.1</v>
      </c>
      <c r="C1421" s="19">
        <v>16</v>
      </c>
      <c r="D1421" s="19">
        <v>16.952380952381</v>
      </c>
      <c r="E1421" s="31"/>
      <c r="F1421" s="30">
        <v>9.699999999999999</v>
      </c>
      <c r="G1421" s="19">
        <v>9.699999999999999</v>
      </c>
      <c r="H1421" s="19">
        <v>10.1380952380952</v>
      </c>
      <c r="I1421" s="32"/>
      <c r="J1421" s="33">
        <v>78.99400000000099</v>
      </c>
      <c r="K1421" s="33">
        <v>79.5446808510638</v>
      </c>
      <c r="L1421" s="33">
        <v>53.2952380952381</v>
      </c>
      <c r="M1421" s="7"/>
      <c r="N1421" s="7"/>
      <c r="O1421" s="19"/>
      <c r="P1421" s="33"/>
    </row>
    <row r="1422" ht="16.6" customHeight="1">
      <c r="A1422" s="29">
        <v>44470</v>
      </c>
      <c r="B1422" s="30">
        <v>17.3</v>
      </c>
      <c r="C1422" s="19">
        <v>17.2</v>
      </c>
      <c r="D1422" s="19">
        <v>18.1380952380952</v>
      </c>
      <c r="E1422" s="31"/>
      <c r="F1422" s="30">
        <v>11</v>
      </c>
      <c r="G1422" s="19">
        <v>11.2</v>
      </c>
      <c r="H1422" s="19">
        <v>11.5</v>
      </c>
      <c r="I1422" s="32"/>
      <c r="J1422" s="33">
        <v>79.502000000001</v>
      </c>
      <c r="K1422" s="33">
        <v>71.7702127659574</v>
      </c>
      <c r="L1422" s="33">
        <v>62.95</v>
      </c>
      <c r="M1422" s="7"/>
      <c r="N1422" s="7"/>
      <c r="O1422" s="19"/>
      <c r="P1422" s="33"/>
    </row>
    <row r="1423" ht="16.6" customHeight="1">
      <c r="A1423" s="29">
        <v>44501</v>
      </c>
      <c r="B1423" s="30">
        <v>18.6</v>
      </c>
      <c r="C1423" s="19">
        <v>18.5</v>
      </c>
      <c r="D1423" s="19">
        <v>19.4666666666667</v>
      </c>
      <c r="E1423" s="31"/>
      <c r="F1423" s="30">
        <v>12.9</v>
      </c>
      <c r="G1423" s="19">
        <v>12.8</v>
      </c>
      <c r="H1423" s="19">
        <v>13.5190476190476</v>
      </c>
      <c r="I1423" s="32"/>
      <c r="J1423" s="33">
        <v>66.29400000000081</v>
      </c>
      <c r="K1423" s="33">
        <v>59.4595744680851</v>
      </c>
      <c r="L1423" s="33">
        <v>73.04761904761899</v>
      </c>
      <c r="M1423" s="7"/>
      <c r="N1423" s="7"/>
      <c r="O1423" s="19">
        <f>AVERAGE(B1425,F1425)</f>
        <v>15.1166666666667</v>
      </c>
      <c r="P1423" t="s" s="34">
        <v>16</v>
      </c>
    </row>
    <row r="1424" ht="16.6" customHeight="1">
      <c r="A1424" s="29">
        <v>44531</v>
      </c>
      <c r="B1424" s="30">
        <v>19.9</v>
      </c>
      <c r="C1424" s="19">
        <v>20</v>
      </c>
      <c r="D1424" s="19">
        <v>21.0047619047619</v>
      </c>
      <c r="E1424" s="31"/>
      <c r="F1424" s="30">
        <v>14.2</v>
      </c>
      <c r="G1424" s="19">
        <v>14.4</v>
      </c>
      <c r="H1424" s="19">
        <v>15.0571428571429</v>
      </c>
      <c r="I1424" s="32"/>
      <c r="J1424" s="33">
        <v>59.9440000000007</v>
      </c>
      <c r="K1424" s="33">
        <v>66.3234042553191</v>
      </c>
      <c r="L1424" s="33">
        <v>56.952380952381</v>
      </c>
      <c r="M1424" s="7"/>
      <c r="N1424" s="7"/>
      <c r="O1424" s="19">
        <f>AVERAGE(D1425,H1425)</f>
        <v>15.7394660894661</v>
      </c>
      <c r="P1424" t="s" s="34">
        <v>17</v>
      </c>
    </row>
    <row r="1425" ht="16.6" customHeight="1">
      <c r="A1425" t="s" s="35">
        <v>18</v>
      </c>
      <c r="B1425" s="36">
        <f>AVERAGE(B1413:B1424)</f>
        <v>18</v>
      </c>
      <c r="C1425" s="36">
        <f>AVERAGE(C1413:C1424)</f>
        <v>17.9583333333333</v>
      </c>
      <c r="D1425" s="36">
        <f>AVERAGE(D1413:D1424)</f>
        <v>18.7864538239538</v>
      </c>
      <c r="E1425" s="37"/>
      <c r="F1425" s="36">
        <f>AVERAGE(F1413:F1424)</f>
        <v>12.2333333333333</v>
      </c>
      <c r="G1425" s="36">
        <f>AVERAGE(G1413:G1424)</f>
        <v>12.2</v>
      </c>
      <c r="H1425" s="36">
        <f>AVERAGE(H1413:H1424)</f>
        <v>12.6924783549784</v>
      </c>
      <c r="I1425" s="38"/>
      <c r="J1425" s="36">
        <f>AVERAGE(J1413:J1424)</f>
        <v>78.9305000000009</v>
      </c>
      <c r="K1425" s="36">
        <f>AVERAGE(K1413:K1424)</f>
        <v>77.6143617021277</v>
      </c>
      <c r="L1425" s="36">
        <f>AVERAGE(L1413:L1424)</f>
        <v>68.78852813852809</v>
      </c>
      <c r="M1425" s="7"/>
      <c r="N1425" s="7"/>
      <c r="O1425" s="19">
        <f>O1424-O1423</f>
        <v>0.6227994227994</v>
      </c>
      <c r="P1425" t="s" s="39">
        <v>19</v>
      </c>
    </row>
    <row r="1426" ht="16.6" customHeight="1">
      <c r="A1426" t="s" s="40">
        <v>20</v>
      </c>
      <c r="B1426" s="41"/>
      <c r="C1426" s="41"/>
      <c r="D1426" s="41"/>
      <c r="E1426" s="42"/>
      <c r="F1426" s="41"/>
      <c r="G1426" s="41"/>
      <c r="H1426" t="s" s="40">
        <v>21</v>
      </c>
      <c r="I1426" s="32"/>
      <c r="J1426" s="19"/>
      <c r="K1426" s="19"/>
      <c r="L1426" s="19"/>
      <c r="M1426" s="43"/>
      <c r="N1426" s="19"/>
      <c r="O1426" s="19"/>
      <c r="P1426" s="19"/>
    </row>
    <row r="1427" ht="16.6" customHeight="1">
      <c r="A1427" s="44"/>
      <c r="B1427" s="41"/>
      <c r="C1427" s="41"/>
      <c r="D1427" s="41"/>
      <c r="E1427" s="42"/>
      <c r="F1427" s="41"/>
      <c r="G1427" s="41"/>
      <c r="H1427" s="41"/>
      <c r="I1427" s="32"/>
      <c r="J1427" s="19"/>
      <c r="K1427" s="19"/>
      <c r="L1427" s="19"/>
      <c r="M1427" s="43"/>
      <c r="N1427" s="28"/>
      <c r="O1427" s="28"/>
      <c r="P1427" s="19"/>
    </row>
    <row r="1428" ht="46.65" customHeight="1">
      <c r="A1428" t="s" s="20">
        <v>654</v>
      </c>
      <c r="B1428" t="s" s="21">
        <v>66</v>
      </c>
      <c r="C1428" t="s" s="22">
        <v>655</v>
      </c>
      <c r="D1428" t="s" s="22">
        <v>656</v>
      </c>
      <c r="E1428" s="23"/>
      <c r="F1428" t="s" s="21">
        <v>69</v>
      </c>
      <c r="G1428" t="s" s="24">
        <v>655</v>
      </c>
      <c r="H1428" t="s" s="24">
        <v>656</v>
      </c>
      <c r="I1428" s="25"/>
      <c r="J1428" t="s" s="21">
        <v>51</v>
      </c>
      <c r="K1428" t="s" s="26">
        <v>657</v>
      </c>
      <c r="L1428" t="s" s="26">
        <v>658</v>
      </c>
      <c r="M1428" t="s" s="45">
        <v>659</v>
      </c>
      <c r="N1428" s="7"/>
      <c r="O1428" s="19"/>
      <c r="P1428" s="19"/>
    </row>
    <row r="1429" ht="16.6" customHeight="1">
      <c r="A1429" s="29">
        <v>44197</v>
      </c>
      <c r="B1429" s="30">
        <v>26</v>
      </c>
      <c r="C1429" s="19">
        <v>25.6</v>
      </c>
      <c r="D1429" s="19">
        <v>26.4318181818182</v>
      </c>
      <c r="E1429" s="31"/>
      <c r="F1429" s="30">
        <v>12.9</v>
      </c>
      <c r="G1429" s="19">
        <v>13</v>
      </c>
      <c r="H1429" s="19">
        <v>13.5863636363636</v>
      </c>
      <c r="I1429" s="32"/>
      <c r="J1429" s="33">
        <v>47.7520000000006</v>
      </c>
      <c r="K1429" s="33">
        <v>48.5692307692308</v>
      </c>
      <c r="L1429" s="33">
        <v>35.9909090909091</v>
      </c>
      <c r="M1429" s="7"/>
      <c r="N1429" s="7"/>
      <c r="O1429" s="19"/>
      <c r="P1429" s="19"/>
    </row>
    <row r="1430" ht="16.6" customHeight="1">
      <c r="A1430" s="29">
        <v>44228</v>
      </c>
      <c r="B1430" s="30">
        <v>26.4</v>
      </c>
      <c r="C1430" s="19">
        <v>25.3</v>
      </c>
      <c r="D1430" s="19">
        <v>25.7636363636364</v>
      </c>
      <c r="E1430" s="31"/>
      <c r="F1430" s="30">
        <v>13.1</v>
      </c>
      <c r="G1430" s="19">
        <v>13.2</v>
      </c>
      <c r="H1430" s="19">
        <v>13.5318181818182</v>
      </c>
      <c r="I1430" s="32"/>
      <c r="J1430" s="33">
        <v>48.5140000000006</v>
      </c>
      <c r="K1430" s="33">
        <v>44.1358974358974</v>
      </c>
      <c r="L1430" s="33">
        <v>44.6</v>
      </c>
      <c r="M1430" s="7"/>
      <c r="N1430" s="7"/>
      <c r="O1430" s="19"/>
      <c r="P1430" s="19"/>
    </row>
    <row r="1431" ht="16.6" customHeight="1">
      <c r="A1431" s="29">
        <v>44256</v>
      </c>
      <c r="B1431" s="30">
        <v>24.1</v>
      </c>
      <c r="C1431" s="19">
        <v>23.6</v>
      </c>
      <c r="D1431" s="19">
        <v>24.1681818181818</v>
      </c>
      <c r="E1431" s="31"/>
      <c r="F1431" s="30">
        <v>11.6</v>
      </c>
      <c r="G1431" s="19">
        <v>11.6</v>
      </c>
      <c r="H1431" s="19">
        <v>11.6727272727273</v>
      </c>
      <c r="I1431" s="32"/>
      <c r="J1431" s="33">
        <v>56.6420000000007</v>
      </c>
      <c r="K1431" s="33">
        <v>53.1435897435897</v>
      </c>
      <c r="L1431" s="33">
        <v>37.9454545454545</v>
      </c>
      <c r="M1431" s="7"/>
      <c r="N1431" s="7"/>
      <c r="O1431" s="19"/>
      <c r="P1431" s="19"/>
    </row>
    <row r="1432" ht="16.6" customHeight="1">
      <c r="A1432" s="29">
        <v>44287</v>
      </c>
      <c r="B1432" s="30">
        <v>20.7</v>
      </c>
      <c r="C1432" s="19">
        <v>20.4</v>
      </c>
      <c r="D1432" s="19">
        <v>20.8363636363636</v>
      </c>
      <c r="E1432" s="31"/>
      <c r="F1432" s="30">
        <v>9</v>
      </c>
      <c r="G1432" s="19">
        <v>8.699999999999999</v>
      </c>
      <c r="H1432" s="19">
        <v>8.959090909090911</v>
      </c>
      <c r="I1432" s="32"/>
      <c r="J1432" s="33">
        <v>43.1800000000005</v>
      </c>
      <c r="K1432" s="33">
        <v>39.5153846153846</v>
      </c>
      <c r="L1432" s="33">
        <v>48.9590909090909</v>
      </c>
      <c r="M1432" s="7"/>
      <c r="N1432" s="7"/>
      <c r="O1432" s="19"/>
      <c r="P1432" s="19"/>
    </row>
    <row r="1433" ht="16.6" customHeight="1">
      <c r="A1433" s="29">
        <v>44317</v>
      </c>
      <c r="B1433" s="30">
        <v>17.2</v>
      </c>
      <c r="C1433" s="19">
        <v>16.9</v>
      </c>
      <c r="D1433" s="19">
        <v>17.3681818181818</v>
      </c>
      <c r="E1433" s="31"/>
      <c r="F1433" s="30">
        <v>6.2</v>
      </c>
      <c r="G1433" s="19">
        <v>6.3</v>
      </c>
      <c r="H1433" s="19">
        <v>6.17727272727273</v>
      </c>
      <c r="I1433" s="32"/>
      <c r="J1433" s="33">
        <v>49.7840000000006</v>
      </c>
      <c r="K1433" s="33">
        <v>47.2307692307692</v>
      </c>
      <c r="L1433" s="33">
        <v>35.4818181818182</v>
      </c>
      <c r="M1433" s="7"/>
      <c r="N1433" s="7"/>
      <c r="O1433" s="19"/>
      <c r="P1433" s="19"/>
    </row>
    <row r="1434" ht="16.6" customHeight="1">
      <c r="A1434" s="29">
        <v>44348</v>
      </c>
      <c r="B1434" s="30">
        <v>14.4</v>
      </c>
      <c r="C1434" s="19">
        <v>14.3</v>
      </c>
      <c r="D1434" s="19">
        <v>14.6954545454545</v>
      </c>
      <c r="E1434" s="31"/>
      <c r="F1434" s="30">
        <v>4.4</v>
      </c>
      <c r="G1434" s="19">
        <v>4.1</v>
      </c>
      <c r="H1434" s="19">
        <v>3.95</v>
      </c>
      <c r="I1434" s="32"/>
      <c r="J1434" s="33">
        <v>46.4820000000006</v>
      </c>
      <c r="K1434" s="33">
        <v>50.0589743589744</v>
      </c>
      <c r="L1434" s="33">
        <v>45.4090909090909</v>
      </c>
      <c r="M1434" s="7"/>
      <c r="N1434" s="7"/>
      <c r="O1434" s="19"/>
      <c r="P1434" s="19"/>
    </row>
    <row r="1435" ht="16.6" customHeight="1">
      <c r="A1435" s="29">
        <v>44378</v>
      </c>
      <c r="B1435" s="30">
        <v>13.8</v>
      </c>
      <c r="C1435" s="19">
        <v>13.9</v>
      </c>
      <c r="D1435" s="19">
        <v>14.3571428571429</v>
      </c>
      <c r="E1435" s="31"/>
      <c r="F1435" s="30">
        <v>3.7</v>
      </c>
      <c r="G1435" s="19">
        <v>3.3</v>
      </c>
      <c r="H1435" s="19">
        <v>3.54285714285714</v>
      </c>
      <c r="I1435" s="32"/>
      <c r="J1435" s="33">
        <v>42.1640000000005</v>
      </c>
      <c r="K1435" s="33">
        <v>46.074358974359</v>
      </c>
      <c r="L1435" s="33">
        <v>38.5</v>
      </c>
      <c r="M1435" s="7"/>
      <c r="N1435" s="7"/>
      <c r="O1435" s="19"/>
      <c r="P1435" s="19"/>
    </row>
    <row r="1436" ht="16.6" customHeight="1">
      <c r="A1436" s="29">
        <v>44409</v>
      </c>
      <c r="B1436" s="30">
        <v>15.4</v>
      </c>
      <c r="C1436" s="19">
        <v>15.1</v>
      </c>
      <c r="D1436" s="19">
        <v>15.4380952380952</v>
      </c>
      <c r="E1436" s="31"/>
      <c r="F1436" s="30">
        <v>4.4</v>
      </c>
      <c r="G1436" s="19">
        <v>4.1</v>
      </c>
      <c r="H1436" s="19">
        <v>4.01904761904762</v>
      </c>
      <c r="I1436" s="32"/>
      <c r="J1436" s="33">
        <v>43.1800000000005</v>
      </c>
      <c r="K1436" s="33">
        <v>46.9025641025641</v>
      </c>
      <c r="L1436" s="33">
        <v>40.1238095238095</v>
      </c>
      <c r="M1436" s="7"/>
      <c r="N1436" s="7"/>
      <c r="O1436" s="19"/>
      <c r="P1436" s="19"/>
    </row>
    <row r="1437" ht="16.6" customHeight="1">
      <c r="A1437" s="29">
        <v>44440</v>
      </c>
      <c r="B1437" s="30">
        <v>17.7</v>
      </c>
      <c r="C1437" s="19">
        <v>17.1</v>
      </c>
      <c r="D1437" s="19">
        <v>17.8666666666667</v>
      </c>
      <c r="E1437" s="31"/>
      <c r="F1437" s="30">
        <v>6.2</v>
      </c>
      <c r="G1437" s="19">
        <v>5.6</v>
      </c>
      <c r="H1437" s="19">
        <v>5.62380952380952</v>
      </c>
      <c r="I1437" s="32"/>
      <c r="J1437" s="33">
        <v>58.4200000000007</v>
      </c>
      <c r="K1437" s="33">
        <v>54.7897435897436</v>
      </c>
      <c r="L1437" s="33">
        <v>37.352380952381</v>
      </c>
      <c r="M1437" s="7"/>
      <c r="N1437" s="7"/>
      <c r="O1437" s="19"/>
      <c r="P1437" s="19"/>
    </row>
    <row r="1438" ht="16.6" customHeight="1">
      <c r="A1438" s="29">
        <v>44470</v>
      </c>
      <c r="B1438" s="30">
        <v>20.2</v>
      </c>
      <c r="C1438" s="19">
        <v>19.4</v>
      </c>
      <c r="D1438" s="19">
        <v>20.1190476190476</v>
      </c>
      <c r="E1438" s="31"/>
      <c r="F1438" s="30">
        <v>7.8</v>
      </c>
      <c r="G1438" s="19">
        <v>7.6</v>
      </c>
      <c r="H1438" s="19">
        <v>7.52857142857143</v>
      </c>
      <c r="I1438" s="32"/>
      <c r="J1438" s="33">
        <v>63.2460000000008</v>
      </c>
      <c r="K1438" s="33">
        <v>60.8358974358974</v>
      </c>
      <c r="L1438" s="33">
        <v>44.9619047619048</v>
      </c>
      <c r="M1438" s="7"/>
      <c r="N1438" s="7"/>
      <c r="O1438" s="19"/>
      <c r="P1438" s="19"/>
    </row>
    <row r="1439" ht="16.6" customHeight="1">
      <c r="A1439" s="29">
        <v>44501</v>
      </c>
      <c r="B1439" s="30">
        <v>22.9</v>
      </c>
      <c r="C1439" s="19">
        <v>21.4</v>
      </c>
      <c r="D1439" s="19">
        <v>22.5857142857143</v>
      </c>
      <c r="E1439" s="31"/>
      <c r="F1439" s="30">
        <v>9.699999999999999</v>
      </c>
      <c r="G1439" s="19">
        <v>9.6</v>
      </c>
      <c r="H1439" s="19">
        <v>10.3238095238095</v>
      </c>
      <c r="I1439" s="32"/>
      <c r="J1439" s="33">
        <v>56.3880000000007</v>
      </c>
      <c r="K1439" s="33">
        <v>44.9666666666667</v>
      </c>
      <c r="L1439" s="33">
        <v>60.1142857142857</v>
      </c>
      <c r="M1439" s="7"/>
      <c r="N1439" s="7"/>
      <c r="O1439" s="19">
        <f>AVERAGE(B1441,F1441)</f>
        <v>14.3416666666667</v>
      </c>
      <c r="P1439" t="s" s="34">
        <v>16</v>
      </c>
    </row>
    <row r="1440" ht="16.6" customHeight="1">
      <c r="A1440" s="29">
        <v>44531</v>
      </c>
      <c r="B1440" s="30">
        <v>25</v>
      </c>
      <c r="C1440" s="19">
        <v>23.5</v>
      </c>
      <c r="D1440" s="19">
        <v>24.3380952380952</v>
      </c>
      <c r="E1440" s="31"/>
      <c r="F1440" s="30">
        <v>11.4</v>
      </c>
      <c r="G1440" s="19">
        <v>11.4</v>
      </c>
      <c r="H1440" s="19">
        <v>11.8380952380952</v>
      </c>
      <c r="I1440" s="32"/>
      <c r="J1440" s="33">
        <v>50.5460000000006</v>
      </c>
      <c r="K1440" s="33">
        <v>52.8076923076923</v>
      </c>
      <c r="L1440" s="33">
        <v>46.7809523809524</v>
      </c>
      <c r="M1440" s="7"/>
      <c r="N1440" s="7"/>
      <c r="O1440" s="19">
        <f>AVERAGE(D1441,H1441)</f>
        <v>14.3634108946609</v>
      </c>
      <c r="P1440" t="s" s="34">
        <v>17</v>
      </c>
    </row>
    <row r="1441" ht="16.6" customHeight="1">
      <c r="A1441" t="s" s="35">
        <v>18</v>
      </c>
      <c r="B1441" s="36">
        <f>AVERAGE(B1429:B1440)</f>
        <v>20.3166666666667</v>
      </c>
      <c r="C1441" s="36">
        <f>AVERAGE(C1429:C1440)</f>
        <v>19.7083333333333</v>
      </c>
      <c r="D1441" s="36">
        <f>AVERAGE(D1429:D1440)</f>
        <v>20.3306998556999</v>
      </c>
      <c r="E1441" s="37"/>
      <c r="F1441" s="36">
        <f>AVERAGE(F1429:F1440)</f>
        <v>8.366666666666671</v>
      </c>
      <c r="G1441" s="36">
        <f>AVERAGE(G1429:G1440)</f>
        <v>8.20833333333333</v>
      </c>
      <c r="H1441" s="36">
        <f>AVERAGE(H1429:H1440)</f>
        <v>8.396121933621931</v>
      </c>
      <c r="I1441" s="38"/>
      <c r="J1441" s="36">
        <f>AVERAGE(J1429:J1440)</f>
        <v>50.524833333334</v>
      </c>
      <c r="K1441" s="36">
        <f>AVERAGE(K1429:K1440)</f>
        <v>49.0858974358974</v>
      </c>
      <c r="L1441" s="36">
        <f>AVERAGE(L1429:L1440)</f>
        <v>43.0183080808081</v>
      </c>
      <c r="M1441" s="7"/>
      <c r="N1441" s="7"/>
      <c r="O1441" s="19">
        <f>O1440-O1439</f>
        <v>0.0217442279942</v>
      </c>
      <c r="P1441" t="s" s="39">
        <v>19</v>
      </c>
    </row>
    <row r="1442" ht="16.6" customHeight="1">
      <c r="A1442" t="s" s="40">
        <v>20</v>
      </c>
      <c r="B1442" s="41"/>
      <c r="C1442" s="41"/>
      <c r="D1442" t="s" s="40">
        <v>55</v>
      </c>
      <c r="E1442" s="42"/>
      <c r="F1442" s="41"/>
      <c r="G1442" s="41"/>
      <c r="H1442" t="s" s="40">
        <v>21</v>
      </c>
      <c r="I1442" s="32"/>
      <c r="J1442" s="19"/>
      <c r="K1442" s="19"/>
      <c r="L1442" s="19"/>
      <c r="M1442" s="43"/>
      <c r="N1442" s="19"/>
      <c r="O1442" s="19"/>
      <c r="P1442" s="19"/>
    </row>
    <row r="1443" ht="16.6" customHeight="1">
      <c r="A1443" s="44"/>
      <c r="B1443" s="41"/>
      <c r="C1443" s="41"/>
      <c r="D1443" s="41"/>
      <c r="E1443" s="42"/>
      <c r="F1443" s="41"/>
      <c r="G1443" s="41"/>
      <c r="H1443" s="41"/>
      <c r="I1443" s="32"/>
      <c r="J1443" s="19"/>
      <c r="K1443" s="19"/>
      <c r="L1443" s="19"/>
      <c r="M1443" s="43"/>
      <c r="N1443" s="19"/>
      <c r="O1443" s="19"/>
      <c r="P1443" s="19"/>
    </row>
    <row r="1444" ht="46.65" customHeight="1">
      <c r="A1444" t="s" s="54">
        <v>660</v>
      </c>
      <c r="B1444" t="s" s="21">
        <v>181</v>
      </c>
      <c r="C1444" t="s" s="22">
        <v>661</v>
      </c>
      <c r="D1444" t="s" s="22">
        <v>662</v>
      </c>
      <c r="E1444" s="23"/>
      <c r="F1444" t="s" s="21">
        <v>184</v>
      </c>
      <c r="G1444" t="s" s="24">
        <v>661</v>
      </c>
      <c r="H1444" t="s" s="24">
        <v>662</v>
      </c>
      <c r="I1444" s="25"/>
      <c r="J1444" t="s" s="21">
        <v>51</v>
      </c>
      <c r="K1444" t="s" s="26">
        <v>663</v>
      </c>
      <c r="L1444" t="s" s="26">
        <v>664</v>
      </c>
      <c r="M1444" t="s" s="45">
        <v>665</v>
      </c>
      <c r="N1444" s="7"/>
      <c r="O1444" s="19"/>
      <c r="P1444" s="19"/>
    </row>
    <row r="1445" ht="16.6" customHeight="1">
      <c r="A1445" s="29">
        <v>44197</v>
      </c>
      <c r="B1445" s="30">
        <v>20.1</v>
      </c>
      <c r="C1445" s="19">
        <v>20.4</v>
      </c>
      <c r="D1445" s="19">
        <v>21.2636363636364</v>
      </c>
      <c r="E1445" s="31"/>
      <c r="F1445" s="30">
        <v>13.6</v>
      </c>
      <c r="G1445" s="19">
        <v>14.1</v>
      </c>
      <c r="H1445" s="19">
        <v>15.3666666666667</v>
      </c>
      <c r="I1445" s="32"/>
      <c r="J1445" s="33">
        <v>52.5780000000006</v>
      </c>
      <c r="K1445" s="33">
        <v>54.1301886792453</v>
      </c>
      <c r="L1445" s="33">
        <v>51.0363636363636</v>
      </c>
      <c r="M1445" s="7"/>
      <c r="N1445" s="7"/>
      <c r="O1445" s="19"/>
      <c r="P1445" s="47"/>
    </row>
    <row r="1446" ht="16.6" customHeight="1">
      <c r="A1446" s="29">
        <v>44228</v>
      </c>
      <c r="B1446" s="30">
        <v>20.7</v>
      </c>
      <c r="C1446" s="19">
        <v>20.6</v>
      </c>
      <c r="D1446" s="19">
        <v>20.95</v>
      </c>
      <c r="E1446" s="31"/>
      <c r="F1446" s="30">
        <v>14.4</v>
      </c>
      <c r="G1446" s="19">
        <v>14.9</v>
      </c>
      <c r="H1446" s="19">
        <v>15.9590909090909</v>
      </c>
      <c r="I1446" s="32"/>
      <c r="J1446" s="33">
        <v>44.1960000000005</v>
      </c>
      <c r="K1446" s="33">
        <v>43.5679245283019</v>
      </c>
      <c r="L1446" s="33">
        <v>51.0818181818182</v>
      </c>
      <c r="M1446" s="7"/>
      <c r="N1446" s="7"/>
      <c r="O1446" s="19"/>
      <c r="P1446" s="47"/>
    </row>
    <row r="1447" ht="16.6" customHeight="1">
      <c r="A1447" s="29">
        <v>44256</v>
      </c>
      <c r="B1447" s="30">
        <v>19.4</v>
      </c>
      <c r="C1447" s="19">
        <v>19.4</v>
      </c>
      <c r="D1447" s="19">
        <v>19.9454545454545</v>
      </c>
      <c r="E1447" s="31"/>
      <c r="F1447" s="30">
        <v>13.7</v>
      </c>
      <c r="G1447" s="19">
        <v>14.2</v>
      </c>
      <c r="H1447" s="19">
        <v>15.1772727272727</v>
      </c>
      <c r="I1447" s="32"/>
      <c r="J1447" s="33">
        <v>67.05600000000079</v>
      </c>
      <c r="K1447" s="33">
        <v>65.8169811320755</v>
      </c>
      <c r="L1447" s="33">
        <v>66.1545454545455</v>
      </c>
      <c r="M1447" s="7"/>
      <c r="N1447" s="7"/>
      <c r="O1447" s="19"/>
      <c r="P1447" s="47"/>
    </row>
    <row r="1448" ht="16.6" customHeight="1">
      <c r="A1448" s="29">
        <v>44287</v>
      </c>
      <c r="B1448" s="30">
        <v>17.6</v>
      </c>
      <c r="C1448" s="19">
        <v>17.3</v>
      </c>
      <c r="D1448" s="19">
        <v>17.9727272727273</v>
      </c>
      <c r="E1448" s="31"/>
      <c r="F1448" s="30">
        <v>12.4</v>
      </c>
      <c r="G1448" s="19">
        <v>12.8</v>
      </c>
      <c r="H1448" s="19">
        <v>13.6909090909091</v>
      </c>
      <c r="I1448" s="32"/>
      <c r="J1448" s="33">
        <v>85.090000000001</v>
      </c>
      <c r="K1448" s="33">
        <v>84.0377358490566</v>
      </c>
      <c r="L1448" s="33">
        <v>74.52272727272729</v>
      </c>
      <c r="M1448" s="7"/>
      <c r="N1448" s="7"/>
      <c r="O1448" s="19"/>
      <c r="P1448" s="47"/>
    </row>
    <row r="1449" ht="16.6" customHeight="1">
      <c r="A1449" s="29">
        <v>44317</v>
      </c>
      <c r="B1449" s="30">
        <v>15</v>
      </c>
      <c r="C1449" s="19">
        <v>15</v>
      </c>
      <c r="D1449" s="19">
        <v>15.4681818181818</v>
      </c>
      <c r="E1449" s="31"/>
      <c r="F1449" s="30">
        <v>10.5</v>
      </c>
      <c r="G1449" s="19">
        <v>11.1</v>
      </c>
      <c r="H1449" s="19">
        <v>11.8772727272727</v>
      </c>
      <c r="I1449" s="32"/>
      <c r="J1449" s="33">
        <v>107.950000000001</v>
      </c>
      <c r="K1449" s="33">
        <v>105.981132075472</v>
      </c>
      <c r="L1449" s="33">
        <v>118.690909090909</v>
      </c>
      <c r="M1449" s="7"/>
      <c r="N1449" s="7"/>
      <c r="O1449" s="19"/>
      <c r="P1449" s="19"/>
    </row>
    <row r="1450" ht="16.6" customHeight="1">
      <c r="A1450" s="29">
        <v>44348</v>
      </c>
      <c r="B1450" s="30">
        <v>13.1</v>
      </c>
      <c r="C1450" s="19">
        <v>13</v>
      </c>
      <c r="D1450" s="19">
        <v>13.4954545454545</v>
      </c>
      <c r="E1450" s="31"/>
      <c r="F1450" s="30">
        <v>8.9</v>
      </c>
      <c r="G1450" s="19">
        <v>9.4</v>
      </c>
      <c r="H1450" s="19">
        <v>10.35</v>
      </c>
      <c r="I1450" s="32"/>
      <c r="J1450" s="33">
        <v>129.032000000002</v>
      </c>
      <c r="K1450" s="33">
        <v>129.773584905660</v>
      </c>
      <c r="L1450" s="33">
        <v>112.463636363636</v>
      </c>
      <c r="M1450" s="7"/>
      <c r="N1450" s="7"/>
      <c r="O1450" s="19"/>
      <c r="P1450" s="19"/>
    </row>
    <row r="1451" ht="16.6" customHeight="1">
      <c r="A1451" s="29">
        <v>44378</v>
      </c>
      <c r="B1451" s="30">
        <v>12.2</v>
      </c>
      <c r="C1451" s="19">
        <v>12.3</v>
      </c>
      <c r="D1451" s="19">
        <v>12.852380952381</v>
      </c>
      <c r="E1451" s="31"/>
      <c r="F1451" s="30">
        <v>7.9</v>
      </c>
      <c r="G1451" s="19">
        <v>8.4</v>
      </c>
      <c r="H1451" s="19">
        <v>9.361904761904761</v>
      </c>
      <c r="I1451" s="32"/>
      <c r="J1451" s="33">
        <v>114.808000000001</v>
      </c>
      <c r="K1451" s="33">
        <v>120.745283018868</v>
      </c>
      <c r="L1451" s="33">
        <v>136.345454545455</v>
      </c>
      <c r="M1451" s="7"/>
      <c r="N1451" s="7"/>
      <c r="O1451" s="19"/>
      <c r="P1451" s="19"/>
    </row>
    <row r="1452" ht="16.6" customHeight="1">
      <c r="A1452" s="29">
        <v>44409</v>
      </c>
      <c r="B1452" s="30">
        <v>13</v>
      </c>
      <c r="C1452" s="19">
        <v>12.8</v>
      </c>
      <c r="D1452" s="19">
        <v>13.1857142857143</v>
      </c>
      <c r="E1452" s="31"/>
      <c r="F1452" s="30">
        <v>8</v>
      </c>
      <c r="G1452" s="19">
        <v>8.4</v>
      </c>
      <c r="H1452" s="19">
        <v>9.109523809523809</v>
      </c>
      <c r="I1452" s="32"/>
      <c r="J1452" s="33">
        <v>109.220000000001</v>
      </c>
      <c r="K1452" s="33">
        <v>105.796226415094</v>
      </c>
      <c r="L1452" s="33">
        <v>142.247619047619</v>
      </c>
      <c r="M1452" s="7"/>
      <c r="N1452" s="7"/>
      <c r="O1452" s="19"/>
      <c r="P1452" s="19"/>
    </row>
    <row r="1453" ht="16.6" customHeight="1">
      <c r="A1453" s="29">
        <v>44440</v>
      </c>
      <c r="B1453" s="30">
        <v>14.4</v>
      </c>
      <c r="C1453" s="19">
        <v>14.3</v>
      </c>
      <c r="D1453" s="19">
        <v>15.0238095238095</v>
      </c>
      <c r="E1453" s="31"/>
      <c r="F1453" s="30">
        <v>8.4</v>
      </c>
      <c r="G1453" s="19">
        <v>9</v>
      </c>
      <c r="H1453" s="19">
        <v>9.96190476190476</v>
      </c>
      <c r="I1453" s="32"/>
      <c r="J1453" s="33">
        <v>98.5520000000012</v>
      </c>
      <c r="K1453" s="33">
        <v>95.9867924528302</v>
      </c>
      <c r="L1453" s="33">
        <v>98.38095238095239</v>
      </c>
      <c r="M1453" s="7"/>
      <c r="N1453" s="7"/>
      <c r="O1453" s="19"/>
      <c r="P1453" s="19"/>
    </row>
    <row r="1454" ht="16.6" customHeight="1">
      <c r="A1454" s="29">
        <v>44470</v>
      </c>
      <c r="B1454" s="30">
        <v>16.1</v>
      </c>
      <c r="C1454" s="19">
        <v>15.9</v>
      </c>
      <c r="D1454" s="19">
        <v>16.5047619047619</v>
      </c>
      <c r="E1454" s="31"/>
      <c r="F1454" s="30">
        <v>9.4</v>
      </c>
      <c r="G1454" s="19">
        <v>10</v>
      </c>
      <c r="H1454" s="19">
        <v>10.8666666666667</v>
      </c>
      <c r="I1454" s="32"/>
      <c r="J1454" s="33">
        <v>91.44000000000111</v>
      </c>
      <c r="K1454" s="33">
        <v>90.9264150943396</v>
      </c>
      <c r="L1454" s="33">
        <v>78.67</v>
      </c>
      <c r="M1454" s="7"/>
      <c r="N1454" s="7"/>
      <c r="O1454" s="19"/>
      <c r="P1454" s="19"/>
    </row>
    <row r="1455" ht="16.6" customHeight="1">
      <c r="A1455" s="29">
        <v>44501</v>
      </c>
      <c r="B1455" s="30">
        <v>17.4</v>
      </c>
      <c r="C1455" s="19">
        <v>17.3</v>
      </c>
      <c r="D1455" s="19">
        <v>18.2047619047619</v>
      </c>
      <c r="E1455" s="31"/>
      <c r="F1455" s="30">
        <v>10.8</v>
      </c>
      <c r="G1455" s="19">
        <v>11.3</v>
      </c>
      <c r="H1455" s="19">
        <v>12.5238095238095</v>
      </c>
      <c r="I1455" s="32"/>
      <c r="J1455" s="33">
        <v>68.3260000000008</v>
      </c>
      <c r="K1455" s="33">
        <v>64.39056603773579</v>
      </c>
      <c r="L1455" s="33">
        <v>60.4666666666667</v>
      </c>
      <c r="M1455" s="7"/>
      <c r="N1455" s="7"/>
      <c r="O1455" s="19">
        <f>AVERAGE(B1457,F1457)</f>
        <v>13.6833333333333</v>
      </c>
      <c r="P1455" t="s" s="34">
        <v>16</v>
      </c>
    </row>
    <row r="1456" ht="16.6" customHeight="1">
      <c r="A1456" s="29">
        <v>44531</v>
      </c>
      <c r="B1456" s="30">
        <v>19.1</v>
      </c>
      <c r="C1456" s="19">
        <v>18.9</v>
      </c>
      <c r="D1456" s="19">
        <v>19.6380952380952</v>
      </c>
      <c r="E1456" s="31"/>
      <c r="F1456" s="30">
        <v>12.3</v>
      </c>
      <c r="G1456" s="19">
        <v>12.7</v>
      </c>
      <c r="H1456" s="19">
        <v>13.7809523809524</v>
      </c>
      <c r="I1456" s="32"/>
      <c r="J1456" s="33">
        <v>65.53200000000081</v>
      </c>
      <c r="K1456" s="33">
        <v>63.2754716981132</v>
      </c>
      <c r="L1456" s="33">
        <v>65.2571428571429</v>
      </c>
      <c r="M1456" s="7"/>
      <c r="N1456" s="7"/>
      <c r="O1456" s="19">
        <f>AVERAGE(D1457,H1457)</f>
        <v>14.6887896825397</v>
      </c>
      <c r="P1456" t="s" s="34">
        <v>17</v>
      </c>
    </row>
    <row r="1457" ht="16.6" customHeight="1">
      <c r="A1457" t="s" s="35">
        <v>18</v>
      </c>
      <c r="B1457" s="36">
        <f>AVERAGE(B1445:B1456)</f>
        <v>16.5083333333333</v>
      </c>
      <c r="C1457" s="36">
        <f>AVERAGE(C1445:C1456)</f>
        <v>16.4333333333333</v>
      </c>
      <c r="D1457" s="36">
        <f>AVERAGE(D1445:D1456)</f>
        <v>17.0420815295815</v>
      </c>
      <c r="E1457" s="37"/>
      <c r="F1457" s="36">
        <f>AVERAGE(F1445:F1456)</f>
        <v>10.8583333333333</v>
      </c>
      <c r="G1457" s="36">
        <f>AVERAGE(G1445:G1456)</f>
        <v>11.3583333333333</v>
      </c>
      <c r="H1457" s="36">
        <f>AVERAGE(H1445:H1456)</f>
        <v>12.3354978354978</v>
      </c>
      <c r="I1457" s="38"/>
      <c r="J1457" s="36">
        <f>AVERAGE(J1445:J1456)</f>
        <v>86.14833333333431</v>
      </c>
      <c r="K1457" s="36">
        <f>AVERAGE(K1445:K1456)</f>
        <v>85.3690251572327</v>
      </c>
      <c r="L1457" s="36">
        <f>AVERAGE(L1445:L1456)</f>
        <v>87.94315295815299</v>
      </c>
      <c r="M1457" s="7"/>
      <c r="N1457" s="7"/>
      <c r="O1457" s="19">
        <f>O1456-O1455</f>
        <v>1.0054563492064</v>
      </c>
      <c r="P1457" t="s" s="39">
        <v>19</v>
      </c>
    </row>
    <row r="1458" ht="16.6" customHeight="1">
      <c r="A1458" t="s" s="40">
        <v>20</v>
      </c>
      <c r="B1458" s="41"/>
      <c r="C1458" s="41"/>
      <c r="D1458" s="41"/>
      <c r="E1458" s="42"/>
      <c r="F1458" s="41"/>
      <c r="G1458" s="41"/>
      <c r="H1458" t="s" s="40">
        <v>21</v>
      </c>
      <c r="I1458" s="32"/>
      <c r="J1458" s="19"/>
      <c r="K1458" s="19"/>
      <c r="L1458" s="19"/>
      <c r="M1458" s="43"/>
      <c r="N1458" s="19"/>
      <c r="O1458" s="19"/>
      <c r="P1458" s="19"/>
    </row>
    <row r="1459" ht="16.6" customHeight="1">
      <c r="A1459" s="44"/>
      <c r="B1459" s="41"/>
      <c r="C1459" s="41"/>
      <c r="D1459" s="41"/>
      <c r="E1459" s="42"/>
      <c r="F1459" s="41"/>
      <c r="G1459" s="41"/>
      <c r="H1459" s="41"/>
      <c r="I1459" s="32"/>
      <c r="J1459" s="19"/>
      <c r="K1459" s="19"/>
      <c r="L1459" s="19"/>
      <c r="M1459" s="43"/>
      <c r="N1459" s="19"/>
      <c r="O1459" s="19"/>
      <c r="P1459" s="19"/>
    </row>
    <row r="1460" ht="46.65" customHeight="1">
      <c r="A1460" t="s" s="20">
        <v>666</v>
      </c>
      <c r="B1460" t="s" s="21">
        <v>667</v>
      </c>
      <c r="C1460" t="s" s="22">
        <v>668</v>
      </c>
      <c r="D1460" t="s" s="22">
        <v>669</v>
      </c>
      <c r="E1460" s="23"/>
      <c r="F1460" t="s" s="21">
        <v>670</v>
      </c>
      <c r="G1460" t="s" s="24">
        <v>668</v>
      </c>
      <c r="H1460" t="s" s="24">
        <v>669</v>
      </c>
      <c r="I1460" s="25"/>
      <c r="J1460" t="s" s="21">
        <v>671</v>
      </c>
      <c r="K1460" t="s" s="26">
        <v>672</v>
      </c>
      <c r="L1460" t="s" s="26">
        <v>673</v>
      </c>
      <c r="M1460" t="s" s="45">
        <v>674</v>
      </c>
      <c r="N1460" s="7"/>
      <c r="O1460" s="19"/>
      <c r="P1460" s="19"/>
    </row>
    <row r="1461" ht="16.6" customHeight="1">
      <c r="A1461" s="29">
        <v>44197</v>
      </c>
      <c r="B1461" s="30">
        <v>25.6</v>
      </c>
      <c r="C1461" s="19">
        <v>26.675</v>
      </c>
      <c r="D1461" s="19">
        <v>26.675</v>
      </c>
      <c r="E1461" s="31"/>
      <c r="F1461" s="30">
        <v>13.7</v>
      </c>
      <c r="G1461" s="19">
        <v>16.35</v>
      </c>
      <c r="H1461" s="19">
        <v>16.35</v>
      </c>
      <c r="I1461" s="32"/>
      <c r="J1461" s="33">
        <v>47.7520000000006</v>
      </c>
      <c r="K1461" s="33">
        <v>48.2302631578947</v>
      </c>
      <c r="L1461" s="33">
        <v>52.525</v>
      </c>
      <c r="M1461" s="7"/>
      <c r="N1461" s="7"/>
      <c r="O1461" s="19"/>
      <c r="P1461" s="19"/>
    </row>
    <row r="1462" ht="16.6" customHeight="1">
      <c r="A1462" s="29">
        <v>44228</v>
      </c>
      <c r="B1462" s="30">
        <v>25.6</v>
      </c>
      <c r="C1462" s="19">
        <v>25.8</v>
      </c>
      <c r="D1462" s="19">
        <v>25.8</v>
      </c>
      <c r="E1462" s="31"/>
      <c r="F1462" s="30">
        <v>14</v>
      </c>
      <c r="G1462" s="19">
        <v>15.9375</v>
      </c>
      <c r="H1462" s="19">
        <v>15.9375</v>
      </c>
      <c r="I1462" s="32"/>
      <c r="J1462" s="33">
        <v>44.7040000000005</v>
      </c>
      <c r="K1462" s="33">
        <v>43.5802631578947</v>
      </c>
      <c r="L1462" s="33">
        <v>26.875</v>
      </c>
      <c r="M1462" s="7"/>
      <c r="N1462" s="7"/>
      <c r="O1462" s="19"/>
      <c r="P1462" s="19"/>
    </row>
    <row r="1463" ht="16.6" customHeight="1">
      <c r="A1463" s="29">
        <v>44256</v>
      </c>
      <c r="B1463" s="30">
        <v>23.6</v>
      </c>
      <c r="C1463" s="19">
        <v>24.1875</v>
      </c>
      <c r="D1463" s="19">
        <v>24.1875</v>
      </c>
      <c r="E1463" s="31"/>
      <c r="F1463" s="30">
        <v>12.6</v>
      </c>
      <c r="G1463" s="19">
        <v>14.675</v>
      </c>
      <c r="H1463" s="19">
        <v>14.675</v>
      </c>
      <c r="I1463" s="32"/>
      <c r="J1463" s="33">
        <v>57.1500000000007</v>
      </c>
      <c r="K1463" s="33">
        <v>57.7118421052632</v>
      </c>
      <c r="L1463" s="33">
        <v>33.45</v>
      </c>
      <c r="M1463" s="7"/>
      <c r="N1463" s="7"/>
      <c r="O1463" s="19"/>
      <c r="P1463" s="19"/>
    </row>
    <row r="1464" ht="16.6" customHeight="1">
      <c r="A1464" s="29">
        <v>44287</v>
      </c>
      <c r="B1464" s="30">
        <v>20.1</v>
      </c>
      <c r="C1464" s="19">
        <v>20.7875</v>
      </c>
      <c r="D1464" s="19">
        <v>20.7875</v>
      </c>
      <c r="E1464" s="31"/>
      <c r="F1464" s="30">
        <v>10.4</v>
      </c>
      <c r="G1464" s="19">
        <v>12.075</v>
      </c>
      <c r="H1464" s="19">
        <v>12.075</v>
      </c>
      <c r="I1464" s="32"/>
      <c r="J1464" s="33">
        <v>55.3720000000007</v>
      </c>
      <c r="K1464" s="33">
        <v>56.0597402597403</v>
      </c>
      <c r="L1464" s="33">
        <v>59.475</v>
      </c>
      <c r="M1464" s="7"/>
      <c r="N1464" s="7"/>
      <c r="O1464" s="19"/>
      <c r="P1464" s="19"/>
    </row>
    <row r="1465" ht="16.6" customHeight="1">
      <c r="A1465" s="29">
        <v>44317</v>
      </c>
      <c r="B1465" s="30">
        <v>16.4</v>
      </c>
      <c r="C1465" s="19">
        <v>17.6875</v>
      </c>
      <c r="D1465" s="19">
        <v>17.6875</v>
      </c>
      <c r="E1465" s="31"/>
      <c r="F1465" s="30">
        <v>7.7</v>
      </c>
      <c r="G1465" s="19">
        <v>10.0125</v>
      </c>
      <c r="H1465" s="19">
        <v>10.0125</v>
      </c>
      <c r="I1465" s="32"/>
      <c r="J1465" s="33">
        <v>55.3720000000007</v>
      </c>
      <c r="K1465" s="33">
        <v>55.5558441558442</v>
      </c>
      <c r="L1465" s="33">
        <v>50.7</v>
      </c>
      <c r="M1465" s="7"/>
      <c r="N1465" s="7"/>
      <c r="O1465" s="19"/>
      <c r="P1465" s="19"/>
    </row>
    <row r="1466" ht="16.6" customHeight="1">
      <c r="A1466" s="29">
        <v>44348</v>
      </c>
      <c r="B1466" s="30">
        <v>13.8</v>
      </c>
      <c r="C1466" s="19">
        <v>14.8666666666667</v>
      </c>
      <c r="D1466" s="19">
        <v>14.8666666666667</v>
      </c>
      <c r="E1466" s="31"/>
      <c r="F1466" s="30">
        <v>6.7</v>
      </c>
      <c r="G1466" s="19">
        <v>7.66666666666667</v>
      </c>
      <c r="H1466" s="19">
        <v>7.66666666666667</v>
      </c>
      <c r="I1466" s="32"/>
      <c r="J1466" s="33">
        <v>52.3240000000006</v>
      </c>
      <c r="K1466" s="33">
        <v>51.9363636363636</v>
      </c>
      <c r="L1466" s="33">
        <v>39.2</v>
      </c>
      <c r="M1466" s="7"/>
      <c r="N1466" s="7"/>
      <c r="O1466" s="19"/>
      <c r="P1466" s="19"/>
    </row>
    <row r="1467" ht="16.6" customHeight="1">
      <c r="A1467" s="29">
        <v>44378</v>
      </c>
      <c r="B1467" s="30">
        <v>13.1</v>
      </c>
      <c r="C1467" s="19">
        <v>14.55</v>
      </c>
      <c r="D1467" s="19">
        <v>14.55</v>
      </c>
      <c r="E1467" s="31"/>
      <c r="F1467" s="30">
        <v>5.5</v>
      </c>
      <c r="G1467" s="19">
        <v>7.6625</v>
      </c>
      <c r="H1467" s="19">
        <v>7.6625</v>
      </c>
      <c r="I1467" s="32"/>
      <c r="J1467" s="33">
        <v>46.7360000000006</v>
      </c>
      <c r="K1467" s="33">
        <v>46.7844155844156</v>
      </c>
      <c r="L1467" s="33">
        <v>40.3333333333333</v>
      </c>
      <c r="M1467" s="7"/>
      <c r="N1467" s="7"/>
      <c r="O1467" s="19"/>
      <c r="P1467" s="19"/>
    </row>
    <row r="1468" ht="16.6" customHeight="1">
      <c r="A1468" s="29">
        <v>44409</v>
      </c>
      <c r="B1468" s="30">
        <v>14.8</v>
      </c>
      <c r="C1468" s="19">
        <v>15.1125</v>
      </c>
      <c r="D1468" s="19">
        <v>15.1125</v>
      </c>
      <c r="E1468" s="31"/>
      <c r="F1468" s="30">
        <v>6.3</v>
      </c>
      <c r="G1468" s="19">
        <v>7.8375</v>
      </c>
      <c r="H1468" s="19">
        <v>7.8375</v>
      </c>
      <c r="I1468" s="32"/>
      <c r="J1468" s="33">
        <v>47.4980000000006</v>
      </c>
      <c r="K1468" s="33">
        <v>47.9298701298701</v>
      </c>
      <c r="L1468" s="33">
        <v>49.325</v>
      </c>
      <c r="M1468" s="7"/>
      <c r="N1468" s="7"/>
      <c r="O1468" s="19"/>
      <c r="P1468" s="19"/>
    </row>
    <row r="1469" ht="16.6" customHeight="1">
      <c r="A1469" s="29">
        <v>44440</v>
      </c>
      <c r="B1469" s="30">
        <v>17.1</v>
      </c>
      <c r="C1469" s="19">
        <v>17.8625</v>
      </c>
      <c r="D1469" s="19">
        <v>17.8625</v>
      </c>
      <c r="E1469" s="31"/>
      <c r="F1469" s="30">
        <v>7.6</v>
      </c>
      <c r="G1469" s="19">
        <v>9.487500000000001</v>
      </c>
      <c r="H1469" s="19">
        <v>9.487500000000001</v>
      </c>
      <c r="I1469" s="32"/>
      <c r="J1469" s="33">
        <v>60.4520000000007</v>
      </c>
      <c r="K1469" s="33">
        <v>60.8779220779221</v>
      </c>
      <c r="L1469" s="33">
        <v>45.175</v>
      </c>
      <c r="M1469" s="7"/>
      <c r="N1469" s="7"/>
      <c r="O1469" s="19"/>
      <c r="P1469" s="19"/>
    </row>
    <row r="1470" ht="16.6" customHeight="1">
      <c r="A1470" s="29">
        <v>44470</v>
      </c>
      <c r="B1470" s="30">
        <v>19.5</v>
      </c>
      <c r="C1470" s="19">
        <v>20.8625</v>
      </c>
      <c r="D1470" s="19">
        <v>20.8625</v>
      </c>
      <c r="E1470" s="31"/>
      <c r="F1470" s="30">
        <v>9.1</v>
      </c>
      <c r="G1470" s="19">
        <v>11.0125</v>
      </c>
      <c r="H1470" s="19">
        <v>11.0125</v>
      </c>
      <c r="I1470" s="32"/>
      <c r="J1470" s="33">
        <v>66.0400000000008</v>
      </c>
      <c r="K1470" s="33">
        <v>65.874025974026</v>
      </c>
      <c r="L1470" s="33">
        <v>43.5142857142857</v>
      </c>
      <c r="M1470" s="7"/>
      <c r="N1470" s="7"/>
      <c r="O1470" s="19"/>
      <c r="P1470" s="19"/>
    </row>
    <row r="1471" ht="16.6" customHeight="1">
      <c r="A1471" s="29">
        <v>44501</v>
      </c>
      <c r="B1471" s="30">
        <v>21.9</v>
      </c>
      <c r="C1471" s="19">
        <v>22.65</v>
      </c>
      <c r="D1471" s="19">
        <v>22.65</v>
      </c>
      <c r="E1471" s="31"/>
      <c r="F1471" s="30">
        <v>11</v>
      </c>
      <c r="G1471" s="19">
        <v>12.75</v>
      </c>
      <c r="H1471" s="19">
        <v>12.75</v>
      </c>
      <c r="I1471" s="32"/>
      <c r="J1471" s="33">
        <v>57.1500000000007</v>
      </c>
      <c r="K1471" s="33">
        <v>57.5142857142857</v>
      </c>
      <c r="L1471" s="33">
        <v>54.075</v>
      </c>
      <c r="M1471" s="7"/>
      <c r="N1471" s="7"/>
      <c r="O1471" s="19">
        <f>AVERAGE(B1473,F1473)</f>
        <v>14.6916666666667</v>
      </c>
      <c r="P1471" t="s" s="34">
        <v>16</v>
      </c>
    </row>
    <row r="1472" ht="16.6" customHeight="1">
      <c r="A1472" s="29">
        <v>44531</v>
      </c>
      <c r="B1472" s="30">
        <v>24.1</v>
      </c>
      <c r="C1472" s="19">
        <v>24.85</v>
      </c>
      <c r="D1472" s="19">
        <v>24.85</v>
      </c>
      <c r="E1472" s="31"/>
      <c r="F1472" s="30">
        <v>12.4</v>
      </c>
      <c r="G1472" s="19">
        <v>14.5875</v>
      </c>
      <c r="H1472" s="19">
        <v>14.5875</v>
      </c>
      <c r="I1472" s="32"/>
      <c r="J1472" s="33">
        <v>57.9120000000007</v>
      </c>
      <c r="K1472" s="33">
        <v>58.4649350649351</v>
      </c>
      <c r="L1472" s="33">
        <v>55.675</v>
      </c>
      <c r="M1472" s="7"/>
      <c r="N1472" s="7"/>
      <c r="O1472" s="19">
        <f>AVERAGE(D1473,H1473)</f>
        <v>16.0810763888889</v>
      </c>
      <c r="P1472" t="s" s="34">
        <v>17</v>
      </c>
    </row>
    <row r="1473" ht="16.6" customHeight="1">
      <c r="A1473" t="s" s="35">
        <v>18</v>
      </c>
      <c r="B1473" s="36">
        <f>AVERAGE(B1461:B1472)</f>
        <v>19.6333333333333</v>
      </c>
      <c r="C1473" s="36">
        <f>AVERAGE(C1461:C1472)</f>
        <v>20.4909722222222</v>
      </c>
      <c r="D1473" s="36">
        <f>AVERAGE(D1461:D1472)</f>
        <v>20.4909722222222</v>
      </c>
      <c r="E1473" s="37"/>
      <c r="F1473" s="36">
        <f>AVERAGE(F1461:F1472)</f>
        <v>9.75</v>
      </c>
      <c r="G1473" s="36">
        <f>AVERAGE(G1461:G1472)</f>
        <v>11.6711805555556</v>
      </c>
      <c r="H1473" s="36">
        <f>AVERAGE(H1461:H1472)</f>
        <v>11.6711805555556</v>
      </c>
      <c r="I1473" s="38"/>
      <c r="J1473" s="36">
        <f>AVERAGE(J1461:J1472)</f>
        <v>54.0385000000007</v>
      </c>
      <c r="K1473" s="36">
        <f>AVERAGE(K1461:K1472)</f>
        <v>54.2099809182046</v>
      </c>
      <c r="L1473" s="36">
        <f>AVERAGE(L1461:L1472)</f>
        <v>45.8602182539683</v>
      </c>
      <c r="M1473" s="7"/>
      <c r="N1473" s="7"/>
      <c r="O1473" s="19">
        <f>O1472-O1471</f>
        <v>1.3894097222222</v>
      </c>
      <c r="P1473" t="s" s="39">
        <v>19</v>
      </c>
    </row>
    <row r="1474" ht="16.6" customHeight="1">
      <c r="A1474" t="s" s="40">
        <v>371</v>
      </c>
      <c r="B1474" s="41"/>
      <c r="C1474" s="41"/>
      <c r="D1474" s="41"/>
      <c r="E1474" s="42"/>
      <c r="F1474" s="41"/>
      <c r="G1474" s="41"/>
      <c r="H1474" t="s" s="40">
        <v>21</v>
      </c>
      <c r="I1474" s="32"/>
      <c r="J1474" s="19"/>
      <c r="K1474" s="19"/>
      <c r="L1474" s="19"/>
      <c r="M1474" s="43"/>
      <c r="N1474" s="19"/>
      <c r="O1474" s="19"/>
      <c r="P1474" s="19"/>
    </row>
    <row r="1475" ht="16.6" customHeight="1">
      <c r="A1475" s="44"/>
      <c r="B1475" s="41"/>
      <c r="C1475" s="41"/>
      <c r="D1475" s="41"/>
      <c r="E1475" s="42"/>
      <c r="F1475" s="41"/>
      <c r="G1475" s="41"/>
      <c r="H1475" s="41"/>
      <c r="I1475" s="32"/>
      <c r="J1475" s="19"/>
      <c r="K1475" s="19"/>
      <c r="L1475" s="19"/>
      <c r="M1475" s="43"/>
      <c r="N1475" s="28"/>
      <c r="O1475" s="28"/>
      <c r="P1475" s="19"/>
    </row>
    <row r="1476" ht="46.65" customHeight="1">
      <c r="A1476" t="s" s="20">
        <v>675</v>
      </c>
      <c r="B1476" t="s" s="21">
        <v>124</v>
      </c>
      <c r="C1476" t="s" s="22">
        <v>676</v>
      </c>
      <c r="D1476" t="s" s="22">
        <v>677</v>
      </c>
      <c r="E1476" s="23"/>
      <c r="F1476" t="s" s="21">
        <v>127</v>
      </c>
      <c r="G1476" t="s" s="24">
        <v>676</v>
      </c>
      <c r="H1476" t="s" s="24">
        <v>677</v>
      </c>
      <c r="I1476" s="32"/>
      <c r="J1476" t="s" s="21">
        <v>678</v>
      </c>
      <c r="K1476" t="s" s="26">
        <v>679</v>
      </c>
      <c r="L1476" t="s" s="26">
        <v>680</v>
      </c>
      <c r="M1476" s="43"/>
      <c r="N1476" s="19"/>
      <c r="O1476" s="19"/>
      <c r="P1476" s="19"/>
    </row>
    <row r="1477" ht="16.6" customHeight="1">
      <c r="A1477" s="29">
        <v>44197</v>
      </c>
      <c r="B1477" s="30">
        <v>25.4</v>
      </c>
      <c r="C1477" s="19">
        <v>25.9</v>
      </c>
      <c r="D1477" s="19">
        <v>26.4636363636364</v>
      </c>
      <c r="E1477" s="31"/>
      <c r="F1477" s="30">
        <v>12.7</v>
      </c>
      <c r="G1477" s="19">
        <v>14.3</v>
      </c>
      <c r="H1477" s="19">
        <v>14.7954545454545</v>
      </c>
      <c r="I1477" s="32"/>
      <c r="J1477" s="19">
        <v>50.2920000000006</v>
      </c>
      <c r="K1477" s="19">
        <v>50.1461538461538</v>
      </c>
      <c r="L1477" s="19">
        <v>40.2727272727273</v>
      </c>
      <c r="M1477" s="43"/>
      <c r="N1477" s="19"/>
      <c r="O1477" s="19"/>
      <c r="P1477" s="47"/>
    </row>
    <row r="1478" ht="16.6" customHeight="1">
      <c r="A1478" s="29">
        <v>44228</v>
      </c>
      <c r="B1478" s="30">
        <v>26.2</v>
      </c>
      <c r="C1478" s="19">
        <v>26.1</v>
      </c>
      <c r="D1478" s="19">
        <v>26.1727272727273</v>
      </c>
      <c r="E1478" s="31"/>
      <c r="F1478" s="30">
        <v>13.8</v>
      </c>
      <c r="G1478" s="19">
        <v>14.4</v>
      </c>
      <c r="H1478" s="19">
        <v>14.9136363636364</v>
      </c>
      <c r="I1478" s="32"/>
      <c r="J1478" s="19">
        <v>40.6400000000005</v>
      </c>
      <c r="K1478" s="19">
        <v>44.8692307692308</v>
      </c>
      <c r="L1478" s="19">
        <v>45.752380952381</v>
      </c>
      <c r="M1478" s="43"/>
      <c r="N1478" s="19"/>
      <c r="O1478" s="19"/>
      <c r="P1478" s="47"/>
    </row>
    <row r="1479" ht="16.6" customHeight="1">
      <c r="A1479" s="29">
        <v>44256</v>
      </c>
      <c r="B1479" s="30">
        <v>23.4</v>
      </c>
      <c r="C1479" s="19">
        <v>23.8</v>
      </c>
      <c r="D1479" s="19">
        <v>24.2136363636364</v>
      </c>
      <c r="E1479" s="31"/>
      <c r="F1479" s="30">
        <v>11.7</v>
      </c>
      <c r="G1479" s="19">
        <v>13.1</v>
      </c>
      <c r="H1479" s="19">
        <v>13.4</v>
      </c>
      <c r="I1479" s="32"/>
      <c r="J1479" s="19">
        <v>43.6880000000005</v>
      </c>
      <c r="K1479" s="19">
        <v>53.4769230769231</v>
      </c>
      <c r="L1479" s="19">
        <v>39.2285714285714</v>
      </c>
      <c r="M1479" s="43"/>
      <c r="N1479" s="19"/>
      <c r="O1479" s="19"/>
      <c r="P1479" s="47"/>
    </row>
    <row r="1480" ht="16.6" customHeight="1">
      <c r="A1480" s="29">
        <v>44287</v>
      </c>
      <c r="B1480" s="30">
        <v>20.2</v>
      </c>
      <c r="C1480" s="19">
        <v>20.2</v>
      </c>
      <c r="D1480" s="19">
        <v>20.6772727272727</v>
      </c>
      <c r="E1480" s="31"/>
      <c r="F1480" s="30">
        <v>9.800000000000001</v>
      </c>
      <c r="G1480" s="19">
        <v>10.6</v>
      </c>
      <c r="H1480" s="19">
        <v>10.7636363636364</v>
      </c>
      <c r="I1480" s="32"/>
      <c r="J1480" s="19">
        <v>41.9100000000005</v>
      </c>
      <c r="K1480" s="19">
        <v>44.9307692307692</v>
      </c>
      <c r="L1480" s="19">
        <v>62.0818181818182</v>
      </c>
      <c r="M1480" s="43"/>
      <c r="N1480" s="19"/>
      <c r="O1480" s="19"/>
      <c r="P1480" s="47"/>
    </row>
    <row r="1481" ht="16.6" customHeight="1">
      <c r="A1481" s="29">
        <v>44317</v>
      </c>
      <c r="B1481" s="30">
        <v>16.8</v>
      </c>
      <c r="C1481" s="19">
        <v>17</v>
      </c>
      <c r="D1481" s="19">
        <v>17.0818181818182</v>
      </c>
      <c r="E1481" s="31"/>
      <c r="F1481" s="30">
        <v>7.4</v>
      </c>
      <c r="G1481" s="19">
        <v>8.699999999999999</v>
      </c>
      <c r="H1481" s="19">
        <v>8.777272727272729</v>
      </c>
      <c r="I1481" s="32"/>
      <c r="J1481" s="19">
        <v>59.9440000000007</v>
      </c>
      <c r="K1481" s="19">
        <v>61.0230769230769</v>
      </c>
      <c r="L1481" s="19">
        <v>53.4090909090909</v>
      </c>
      <c r="M1481" s="43"/>
      <c r="N1481" s="19"/>
      <c r="O1481" s="19"/>
      <c r="P1481" s="47"/>
    </row>
    <row r="1482" ht="16.6" customHeight="1">
      <c r="A1482" s="29">
        <v>44348</v>
      </c>
      <c r="B1482" s="30">
        <v>13.8</v>
      </c>
      <c r="C1482" s="19">
        <v>14.3</v>
      </c>
      <c r="D1482" s="19">
        <v>14.5681818181818</v>
      </c>
      <c r="E1482" s="31"/>
      <c r="F1482" s="30">
        <v>6.2</v>
      </c>
      <c r="G1482" s="19">
        <v>6.7</v>
      </c>
      <c r="H1482" s="19">
        <v>6.84090909090909</v>
      </c>
      <c r="I1482" s="32"/>
      <c r="J1482" s="19">
        <v>52.5780000000006</v>
      </c>
      <c r="K1482" s="19">
        <v>56.5307692307692</v>
      </c>
      <c r="L1482" s="19">
        <v>52.5090909090909</v>
      </c>
      <c r="M1482" s="43"/>
      <c r="N1482" s="19"/>
      <c r="O1482" s="19"/>
      <c r="P1482" s="19"/>
    </row>
    <row r="1483" ht="16.6" customHeight="1">
      <c r="A1483" s="29">
        <v>44378</v>
      </c>
      <c r="B1483" s="30">
        <v>13.4</v>
      </c>
      <c r="C1483" s="19">
        <v>13.7</v>
      </c>
      <c r="D1483" s="19">
        <v>14.052380952381</v>
      </c>
      <c r="E1483" s="31"/>
      <c r="F1483" s="30">
        <v>5.4</v>
      </c>
      <c r="G1483" s="19">
        <v>6.2</v>
      </c>
      <c r="H1483" s="19">
        <v>6.61904761904762</v>
      </c>
      <c r="I1483" s="32"/>
      <c r="J1483" s="19">
        <v>56.1340000000007</v>
      </c>
      <c r="K1483" s="19">
        <v>58.2846153846154</v>
      </c>
      <c r="L1483" s="19">
        <v>52.6545454545455</v>
      </c>
      <c r="M1483" s="43"/>
      <c r="N1483" s="19"/>
      <c r="O1483" s="19"/>
      <c r="P1483" s="19"/>
    </row>
    <row r="1484" ht="16.6" customHeight="1">
      <c r="A1484" s="29">
        <v>44409</v>
      </c>
      <c r="B1484" s="30">
        <v>14.4</v>
      </c>
      <c r="C1484" s="19">
        <v>14.8</v>
      </c>
      <c r="D1484" s="19">
        <v>14.9142857142857</v>
      </c>
      <c r="E1484" s="31"/>
      <c r="F1484" s="30">
        <v>5.8</v>
      </c>
      <c r="G1484" s="19">
        <v>6.9</v>
      </c>
      <c r="H1484" s="19">
        <v>7.0952380952381</v>
      </c>
      <c r="I1484" s="32"/>
      <c r="J1484" s="19">
        <v>60.9600000000007</v>
      </c>
      <c r="K1484" s="19">
        <v>68.56666666666671</v>
      </c>
      <c r="L1484" s="19">
        <v>55.8285714285714</v>
      </c>
      <c r="M1484" s="43"/>
      <c r="N1484" s="19"/>
      <c r="O1484" s="19"/>
      <c r="P1484" s="19"/>
    </row>
    <row r="1485" ht="16.6" customHeight="1">
      <c r="A1485" s="29">
        <v>44440</v>
      </c>
      <c r="B1485" s="30">
        <v>17.1</v>
      </c>
      <c r="C1485" s="19">
        <v>17</v>
      </c>
      <c r="D1485" s="19">
        <v>17.3904761904762</v>
      </c>
      <c r="E1485" s="31"/>
      <c r="F1485" s="30">
        <v>7.2</v>
      </c>
      <c r="G1485" s="19">
        <v>8.1</v>
      </c>
      <c r="H1485" s="19">
        <v>8.504761904761899</v>
      </c>
      <c r="I1485" s="32"/>
      <c r="J1485" s="19">
        <v>60.7060000000007</v>
      </c>
      <c r="K1485" s="19">
        <v>60.375</v>
      </c>
      <c r="L1485" s="19">
        <v>54.1238095238095</v>
      </c>
      <c r="M1485" s="43"/>
      <c r="N1485" s="19"/>
      <c r="O1485" s="19"/>
      <c r="P1485" s="19"/>
    </row>
    <row r="1486" ht="16.6" customHeight="1">
      <c r="A1486" s="29">
        <v>44470</v>
      </c>
      <c r="B1486" s="30">
        <v>19.7</v>
      </c>
      <c r="C1486" s="19">
        <v>19.4</v>
      </c>
      <c r="D1486" s="19">
        <v>19.8</v>
      </c>
      <c r="E1486" s="31"/>
      <c r="F1486" s="30">
        <v>8.800000000000001</v>
      </c>
      <c r="G1486" s="19">
        <v>9.300000000000001</v>
      </c>
      <c r="H1486" s="19">
        <v>9.56190476190476</v>
      </c>
      <c r="I1486" s="32"/>
      <c r="J1486" s="19">
        <v>68.8340000000008</v>
      </c>
      <c r="K1486" s="19">
        <v>77.5083333333333</v>
      </c>
      <c r="L1486" s="19">
        <v>58</v>
      </c>
      <c r="M1486" s="43"/>
      <c r="N1486" s="19"/>
      <c r="O1486" s="19"/>
      <c r="P1486" s="19"/>
    </row>
    <row r="1487" ht="16.6" customHeight="1">
      <c r="A1487" s="29">
        <v>44501</v>
      </c>
      <c r="B1487" s="30">
        <v>21.7</v>
      </c>
      <c r="C1487" s="19">
        <v>21.8</v>
      </c>
      <c r="D1487" s="19">
        <v>22.5333333333333</v>
      </c>
      <c r="E1487" s="31"/>
      <c r="F1487" s="30">
        <v>10.2</v>
      </c>
      <c r="G1487" s="19">
        <v>11.2</v>
      </c>
      <c r="H1487" s="19">
        <v>11.7952380952381</v>
      </c>
      <c r="I1487" s="32"/>
      <c r="J1487" s="19">
        <v>54.3560000000007</v>
      </c>
      <c r="K1487" s="19">
        <v>62.0083333333333</v>
      </c>
      <c r="L1487" s="19">
        <v>66.60952380952379</v>
      </c>
      <c r="M1487" s="43"/>
      <c r="N1487" s="19"/>
      <c r="O1487" s="19">
        <f>AVERAGE(B1489,F1489)</f>
        <v>14.4833333333334</v>
      </c>
      <c r="P1487" t="s" s="34">
        <v>16</v>
      </c>
    </row>
    <row r="1488" ht="16.6" customHeight="1">
      <c r="A1488" s="29">
        <v>44531</v>
      </c>
      <c r="B1488" s="30">
        <v>24.2</v>
      </c>
      <c r="C1488" s="19">
        <v>24</v>
      </c>
      <c r="D1488" s="19">
        <v>24.4952380952381</v>
      </c>
      <c r="E1488" s="31"/>
      <c r="F1488" s="30">
        <v>12.3</v>
      </c>
      <c r="G1488" s="19">
        <v>12.7</v>
      </c>
      <c r="H1488" s="19">
        <v>13.1952380952381</v>
      </c>
      <c r="I1488" s="32"/>
      <c r="J1488" s="19">
        <v>60.4520000000007</v>
      </c>
      <c r="K1488" s="19">
        <v>62.775</v>
      </c>
      <c r="L1488" s="19">
        <v>65.1428571428571</v>
      </c>
      <c r="M1488" s="43"/>
      <c r="N1488" s="49"/>
      <c r="O1488" s="19">
        <f>AVERAGE(D1489,H1489)</f>
        <v>15.3593885281386</v>
      </c>
      <c r="P1488" t="s" s="34">
        <v>17</v>
      </c>
    </row>
    <row r="1489" ht="16.6" customHeight="1">
      <c r="A1489" t="s" s="35">
        <v>18</v>
      </c>
      <c r="B1489" s="36">
        <f>AVERAGE(B1477:B1488)</f>
        <v>19.6916666666667</v>
      </c>
      <c r="C1489" s="36">
        <f>AVERAGE(C1477:C1488)</f>
        <v>19.8333333333333</v>
      </c>
      <c r="D1489" s="36">
        <f>AVERAGE(D1477:D1488)</f>
        <v>20.1969155844156</v>
      </c>
      <c r="E1489" s="37"/>
      <c r="F1489" s="36">
        <f>AVERAGE(F1477:F1488)</f>
        <v>9.275</v>
      </c>
      <c r="G1489" s="36">
        <f>AVERAGE(G1477:G1488)</f>
        <v>10.1833333333333</v>
      </c>
      <c r="H1489" s="36">
        <f>AVERAGE(H1477:H1488)</f>
        <v>10.5218614718615</v>
      </c>
      <c r="I1489" s="38"/>
      <c r="J1489" s="36">
        <f>AVERAGE(J1477:J1488)</f>
        <v>54.207833333334</v>
      </c>
      <c r="K1489" s="36">
        <f>AVERAGE(K1477:K1488)</f>
        <v>58.3745726495726</v>
      </c>
      <c r="L1489" s="36">
        <f>AVERAGE(L1477:L1488)</f>
        <v>53.8010822510823</v>
      </c>
      <c r="M1489" s="50"/>
      <c r="N1489" s="19"/>
      <c r="O1489" s="19">
        <f>O1488-O1487</f>
        <v>0.8760551948052</v>
      </c>
      <c r="P1489" t="s" s="39">
        <v>19</v>
      </c>
    </row>
    <row r="1490" ht="16.6" customHeight="1">
      <c r="A1490" s="44"/>
      <c r="B1490" s="41"/>
      <c r="C1490" s="41"/>
      <c r="D1490" t="s" s="40">
        <v>55</v>
      </c>
      <c r="E1490" s="42"/>
      <c r="F1490" s="41"/>
      <c r="G1490" s="41"/>
      <c r="H1490" t="s" s="40">
        <v>21</v>
      </c>
      <c r="I1490" s="32"/>
      <c r="J1490" s="19"/>
      <c r="K1490" s="19"/>
      <c r="L1490" s="19"/>
      <c r="M1490" s="43"/>
      <c r="N1490" s="19"/>
      <c r="O1490" s="19"/>
      <c r="P1490" s="19"/>
    </row>
    <row r="1491" ht="16.6" customHeight="1">
      <c r="A1491" s="44"/>
      <c r="B1491" s="41"/>
      <c r="C1491" s="41"/>
      <c r="D1491" s="41"/>
      <c r="E1491" s="42"/>
      <c r="F1491" s="41"/>
      <c r="G1491" s="41"/>
      <c r="H1491" s="41"/>
      <c r="I1491" s="32"/>
      <c r="J1491" s="19"/>
      <c r="K1491" s="19"/>
      <c r="L1491" s="19"/>
      <c r="M1491" s="43"/>
      <c r="N1491" s="28"/>
      <c r="O1491" s="28"/>
      <c r="P1491" s="28"/>
    </row>
    <row r="1492" ht="46.65" customHeight="1">
      <c r="A1492" t="s" s="20">
        <v>681</v>
      </c>
      <c r="B1492" t="s" s="21">
        <v>589</v>
      </c>
      <c r="C1492" t="s" s="22">
        <v>682</v>
      </c>
      <c r="D1492" t="s" s="22">
        <v>683</v>
      </c>
      <c r="E1492" s="23"/>
      <c r="F1492" t="s" s="21">
        <v>592</v>
      </c>
      <c r="G1492" t="s" s="24">
        <v>682</v>
      </c>
      <c r="H1492" t="s" s="24">
        <v>683</v>
      </c>
      <c r="I1492" s="32"/>
      <c r="J1492" t="s" s="21">
        <v>359</v>
      </c>
      <c r="K1492" t="s" s="26">
        <v>684</v>
      </c>
      <c r="L1492" t="s" s="26">
        <v>685</v>
      </c>
      <c r="M1492" s="43"/>
      <c r="N1492" s="19"/>
      <c r="O1492" s="19"/>
      <c r="P1492" s="19"/>
    </row>
    <row r="1493" ht="16.6" customHeight="1">
      <c r="A1493" s="29">
        <v>44197</v>
      </c>
      <c r="B1493" s="30">
        <v>25.8</v>
      </c>
      <c r="C1493" s="19">
        <v>25.8</v>
      </c>
      <c r="D1493" s="19">
        <v>26.4454545454545</v>
      </c>
      <c r="E1493" s="31"/>
      <c r="F1493" s="30">
        <v>13.2</v>
      </c>
      <c r="G1493" s="19">
        <v>13.9</v>
      </c>
      <c r="H1493" s="19">
        <v>14.7409090909091</v>
      </c>
      <c r="I1493" s="32"/>
      <c r="J1493" s="19">
        <v>34.2900000000004</v>
      </c>
      <c r="K1493" s="19">
        <v>29.6884615384615</v>
      </c>
      <c r="L1493" s="19">
        <v>37.1636363636364</v>
      </c>
      <c r="M1493" s="43"/>
      <c r="N1493" s="19"/>
      <c r="O1493" s="19"/>
      <c r="P1493" s="19"/>
    </row>
    <row r="1494" ht="16.6" customHeight="1">
      <c r="A1494" s="29">
        <v>44228</v>
      </c>
      <c r="B1494" s="30">
        <v>26.3</v>
      </c>
      <c r="C1494" s="19">
        <v>25.6</v>
      </c>
      <c r="D1494" s="19">
        <v>26.0045454545455</v>
      </c>
      <c r="E1494" s="31"/>
      <c r="F1494" s="30">
        <v>13.9</v>
      </c>
      <c r="G1494" s="19">
        <v>14.3</v>
      </c>
      <c r="H1494" s="19">
        <v>14.9772727272727</v>
      </c>
      <c r="I1494" s="32"/>
      <c r="J1494" s="19">
        <v>36.3220000000004</v>
      </c>
      <c r="K1494" s="19">
        <v>32.3692307692308</v>
      </c>
      <c r="L1494" s="19">
        <v>37.9636363636364</v>
      </c>
      <c r="M1494" s="43"/>
      <c r="N1494" s="19"/>
      <c r="O1494" s="19"/>
      <c r="P1494" s="19"/>
    </row>
    <row r="1495" ht="16.6" customHeight="1">
      <c r="A1495" s="29">
        <v>44256</v>
      </c>
      <c r="B1495" s="30">
        <v>23.5</v>
      </c>
      <c r="C1495" s="19">
        <v>23.7</v>
      </c>
      <c r="D1495" s="19">
        <v>24.2409090909091</v>
      </c>
      <c r="E1495" s="31"/>
      <c r="F1495" s="30">
        <v>11.8</v>
      </c>
      <c r="G1495" s="19">
        <v>12.7</v>
      </c>
      <c r="H1495" s="19">
        <v>13.1909090909091</v>
      </c>
      <c r="I1495" s="32"/>
      <c r="J1495" s="19">
        <v>55.3720000000007</v>
      </c>
      <c r="K1495" s="19">
        <v>52.8346153846154</v>
      </c>
      <c r="L1495" s="19">
        <v>32.2545454545455</v>
      </c>
      <c r="M1495" s="43"/>
      <c r="N1495" s="19"/>
      <c r="O1495" s="19"/>
      <c r="P1495" s="19"/>
    </row>
    <row r="1496" ht="16.6" customHeight="1">
      <c r="A1496" s="29">
        <v>44287</v>
      </c>
      <c r="B1496" s="30">
        <v>20.2</v>
      </c>
      <c r="C1496" s="19">
        <v>20.3</v>
      </c>
      <c r="D1496" s="19">
        <v>20.8181818181818</v>
      </c>
      <c r="E1496" s="31"/>
      <c r="F1496" s="30">
        <v>9.4</v>
      </c>
      <c r="G1496" s="19">
        <v>9.9</v>
      </c>
      <c r="H1496" s="19">
        <v>10.3772727272727</v>
      </c>
      <c r="I1496" s="32"/>
      <c r="J1496" s="19">
        <v>38.1000000000005</v>
      </c>
      <c r="K1496" s="19">
        <v>35.6230769230769</v>
      </c>
      <c r="L1496" s="19">
        <v>39.3181818181818</v>
      </c>
      <c r="M1496" s="43"/>
      <c r="N1496" s="19"/>
      <c r="O1496" s="19"/>
      <c r="P1496" s="19"/>
    </row>
    <row r="1497" ht="16.6" customHeight="1">
      <c r="A1497" s="29">
        <v>44317</v>
      </c>
      <c r="B1497" s="30">
        <v>16.4</v>
      </c>
      <c r="C1497" s="19">
        <v>16.9</v>
      </c>
      <c r="D1497" s="19">
        <v>17.2909090909091</v>
      </c>
      <c r="E1497" s="31"/>
      <c r="F1497" s="30">
        <v>7</v>
      </c>
      <c r="G1497" s="19">
        <v>7.8</v>
      </c>
      <c r="H1497" s="19">
        <v>8.10454545454545</v>
      </c>
      <c r="I1497" s="32"/>
      <c r="J1497" s="19">
        <v>50.0380000000006</v>
      </c>
      <c r="K1497" s="19">
        <v>48.8269230769231</v>
      </c>
      <c r="L1497" s="19">
        <v>35.0727272727273</v>
      </c>
      <c r="M1497" s="43"/>
      <c r="N1497" s="19"/>
      <c r="O1497" s="19"/>
      <c r="P1497" s="19"/>
    </row>
    <row r="1498" ht="16.6" customHeight="1">
      <c r="A1498" s="29">
        <v>44348</v>
      </c>
      <c r="B1498" s="30">
        <v>13.7</v>
      </c>
      <c r="C1498" s="19">
        <v>14.2</v>
      </c>
      <c r="D1498" s="19">
        <v>14.6727272727273</v>
      </c>
      <c r="E1498" s="31"/>
      <c r="F1498" s="30">
        <v>5.3</v>
      </c>
      <c r="G1498" s="19">
        <v>5.8</v>
      </c>
      <c r="H1498" s="19">
        <v>6.25</v>
      </c>
      <c r="I1498" s="32"/>
      <c r="J1498" s="19">
        <v>47.4980000000006</v>
      </c>
      <c r="K1498" s="19">
        <v>46.5615384615385</v>
      </c>
      <c r="L1498" s="19">
        <v>36.0090909090909</v>
      </c>
      <c r="M1498" s="43"/>
      <c r="N1498" s="19"/>
      <c r="O1498" s="19"/>
      <c r="P1498" s="19"/>
    </row>
    <row r="1499" ht="16.6" customHeight="1">
      <c r="A1499" s="29">
        <v>44378</v>
      </c>
      <c r="B1499" s="30">
        <v>13.4</v>
      </c>
      <c r="C1499" s="19">
        <v>13.7</v>
      </c>
      <c r="D1499" s="19">
        <v>14.2380952380952</v>
      </c>
      <c r="E1499" s="31"/>
      <c r="F1499" s="30">
        <v>4.5</v>
      </c>
      <c r="G1499" s="19">
        <v>5.1</v>
      </c>
      <c r="H1499" s="19">
        <v>5.79047619047619</v>
      </c>
      <c r="I1499" s="32"/>
      <c r="J1499" s="19">
        <v>42.9260000000005</v>
      </c>
      <c r="K1499" s="19">
        <v>41.9269230769231</v>
      </c>
      <c r="L1499" s="19">
        <v>33.0818181818182</v>
      </c>
      <c r="M1499" s="43"/>
      <c r="N1499" s="19"/>
      <c r="O1499" s="19"/>
      <c r="P1499" s="19"/>
    </row>
    <row r="1500" ht="16.6" customHeight="1">
      <c r="A1500" s="29">
        <v>44409</v>
      </c>
      <c r="B1500" s="30">
        <v>14.8</v>
      </c>
      <c r="C1500" s="19">
        <v>14.9</v>
      </c>
      <c r="D1500" s="19">
        <v>15.252380952381</v>
      </c>
      <c r="E1500" s="31"/>
      <c r="F1500" s="30">
        <v>4.9</v>
      </c>
      <c r="G1500" s="19">
        <v>5.6</v>
      </c>
      <c r="H1500" s="19">
        <v>6.00952380952381</v>
      </c>
      <c r="I1500" s="32"/>
      <c r="J1500" s="19">
        <v>46.9900000000006</v>
      </c>
      <c r="K1500" s="19">
        <v>47.25</v>
      </c>
      <c r="L1500" s="19">
        <v>39.0285714285714</v>
      </c>
      <c r="M1500" s="43"/>
      <c r="N1500" s="19"/>
      <c r="O1500" s="19"/>
      <c r="P1500" s="19"/>
    </row>
    <row r="1501" ht="16.6" customHeight="1">
      <c r="A1501" s="29">
        <v>44440</v>
      </c>
      <c r="B1501" s="30">
        <v>17.3</v>
      </c>
      <c r="C1501" s="19">
        <v>17.1</v>
      </c>
      <c r="D1501" s="19">
        <v>17.8761904761905</v>
      </c>
      <c r="E1501" s="31"/>
      <c r="F1501" s="30">
        <v>6.4</v>
      </c>
      <c r="G1501" s="19">
        <v>6.7</v>
      </c>
      <c r="H1501" s="19">
        <v>7.33809523809524</v>
      </c>
      <c r="I1501" s="32"/>
      <c r="J1501" s="19">
        <v>57.4040000000007</v>
      </c>
      <c r="K1501" s="19">
        <v>54.6653846153846</v>
      </c>
      <c r="L1501" s="19">
        <v>37.6190476190476</v>
      </c>
      <c r="M1501" s="43"/>
      <c r="N1501" s="19"/>
      <c r="O1501" s="19"/>
      <c r="P1501" s="19"/>
    </row>
    <row r="1502" ht="16.6" customHeight="1">
      <c r="A1502" s="29">
        <v>44470</v>
      </c>
      <c r="B1502" s="30">
        <v>20.1</v>
      </c>
      <c r="C1502" s="19">
        <v>19.4</v>
      </c>
      <c r="D1502" s="19">
        <v>20.347619047619</v>
      </c>
      <c r="E1502" s="31"/>
      <c r="F1502" s="30">
        <v>7.9</v>
      </c>
      <c r="G1502" s="19">
        <v>8.300000000000001</v>
      </c>
      <c r="H1502" s="19">
        <v>8.6952380952381</v>
      </c>
      <c r="I1502" s="32"/>
      <c r="J1502" s="19">
        <v>55.8800000000007</v>
      </c>
      <c r="K1502" s="19">
        <v>52.7807692307692</v>
      </c>
      <c r="L1502" s="19">
        <v>41.4666666666667</v>
      </c>
      <c r="M1502" s="43"/>
      <c r="N1502" s="19"/>
      <c r="O1502" s="19"/>
      <c r="P1502" s="19"/>
    </row>
    <row r="1503" ht="16.6" customHeight="1">
      <c r="A1503" s="29">
        <v>44501</v>
      </c>
      <c r="B1503" s="30">
        <v>22.2</v>
      </c>
      <c r="C1503" s="19">
        <v>21.6</v>
      </c>
      <c r="D1503" s="19">
        <v>22.7380952380952</v>
      </c>
      <c r="E1503" s="31"/>
      <c r="F1503" s="30">
        <v>9.9</v>
      </c>
      <c r="G1503" s="19">
        <v>10.3</v>
      </c>
      <c r="H1503" s="19">
        <v>11.4333333333333</v>
      </c>
      <c r="I1503" s="32"/>
      <c r="J1503" s="19">
        <v>52.0700000000006</v>
      </c>
      <c r="K1503" s="19">
        <v>48.1230769230769</v>
      </c>
      <c r="L1503" s="19">
        <v>55.8380952380952</v>
      </c>
      <c r="M1503" s="43"/>
      <c r="N1503" s="19"/>
      <c r="O1503" s="19">
        <f>AVERAGE(B1505,F1505)</f>
        <v>14.3541666666667</v>
      </c>
      <c r="P1503" t="s" s="34">
        <v>16</v>
      </c>
    </row>
    <row r="1504" ht="16.6" customHeight="1">
      <c r="A1504" s="29">
        <v>44531</v>
      </c>
      <c r="B1504" s="30">
        <v>24.7</v>
      </c>
      <c r="C1504" s="19">
        <v>23.9</v>
      </c>
      <c r="D1504" s="19">
        <v>24.752380952381</v>
      </c>
      <c r="E1504" s="31"/>
      <c r="F1504" s="30">
        <v>11.9</v>
      </c>
      <c r="G1504" s="19">
        <v>12.1</v>
      </c>
      <c r="H1504" s="19">
        <v>12.6571428571429</v>
      </c>
      <c r="I1504" s="32"/>
      <c r="J1504" s="19">
        <v>51.5620000000006</v>
      </c>
      <c r="K1504" s="19">
        <v>51.0461538461538</v>
      </c>
      <c r="L1504" s="19">
        <v>43.1809523809524</v>
      </c>
      <c r="M1504" s="43"/>
      <c r="N1504" s="49"/>
      <c r="O1504" s="19">
        <f>AVERAGE(D1505,H1505)</f>
        <v>15.1767586580087</v>
      </c>
      <c r="P1504" t="s" s="34">
        <v>17</v>
      </c>
    </row>
    <row r="1505" ht="16.6" customHeight="1">
      <c r="A1505" t="s" s="35">
        <v>18</v>
      </c>
      <c r="B1505" s="36">
        <f>AVERAGE(B1493:B1504)</f>
        <v>19.8666666666667</v>
      </c>
      <c r="C1505" s="36">
        <f>AVERAGE(C1493:C1504)</f>
        <v>19.7583333333333</v>
      </c>
      <c r="D1505" s="36">
        <f>AVERAGE(D1493:D1504)</f>
        <v>20.3897907647908</v>
      </c>
      <c r="E1505" s="37"/>
      <c r="F1505" s="36">
        <f>AVERAGE(F1493:F1504)</f>
        <v>8.84166666666667</v>
      </c>
      <c r="G1505" s="36">
        <f>AVERAGE(G1493:G1504)</f>
        <v>9.375</v>
      </c>
      <c r="H1505" s="36">
        <f>AVERAGE(H1493:H1504)</f>
        <v>9.96372655122655</v>
      </c>
      <c r="I1505" s="38"/>
      <c r="J1505" s="36">
        <f>AVERAGE(J1493:J1504)</f>
        <v>47.3710000000006</v>
      </c>
      <c r="K1505" s="36">
        <f>AVERAGE(K1493:K1504)</f>
        <v>45.1413461538462</v>
      </c>
      <c r="L1505" s="36">
        <f>AVERAGE(L1493:L1504)</f>
        <v>38.9997474747475</v>
      </c>
      <c r="M1505" s="50"/>
      <c r="N1505" s="19"/>
      <c r="O1505" s="19">
        <f>O1504-O1503</f>
        <v>0.822591991342</v>
      </c>
      <c r="P1505" t="s" s="39">
        <v>19</v>
      </c>
    </row>
    <row r="1506" ht="16.6" customHeight="1">
      <c r="A1506" s="44"/>
      <c r="B1506" s="41"/>
      <c r="C1506" s="41"/>
      <c r="D1506" t="s" s="40">
        <v>55</v>
      </c>
      <c r="E1506" s="42"/>
      <c r="F1506" s="41"/>
      <c r="G1506" s="41"/>
      <c r="H1506" t="s" s="40">
        <v>21</v>
      </c>
      <c r="I1506" s="32"/>
      <c r="J1506" s="19"/>
      <c r="K1506" s="19"/>
      <c r="L1506" s="19"/>
      <c r="M1506" s="43"/>
      <c r="N1506" s="19"/>
      <c r="O1506" s="19"/>
      <c r="P1506" s="19"/>
    </row>
    <row r="1507" ht="16.6" customHeight="1">
      <c r="A1507" s="44"/>
      <c r="B1507" s="41"/>
      <c r="C1507" s="41"/>
      <c r="D1507" s="41"/>
      <c r="E1507" s="42"/>
      <c r="F1507" s="41"/>
      <c r="G1507" s="41"/>
      <c r="H1507" s="41"/>
      <c r="I1507" s="32"/>
      <c r="J1507" s="19"/>
      <c r="K1507" s="19"/>
      <c r="L1507" s="19"/>
      <c r="M1507" s="43"/>
      <c r="N1507" s="19"/>
      <c r="O1507" s="19"/>
      <c r="P1507" s="28"/>
    </row>
    <row r="1508" ht="46.65" customHeight="1">
      <c r="A1508" t="s" s="20">
        <v>686</v>
      </c>
      <c r="B1508" t="s" s="21">
        <v>553</v>
      </c>
      <c r="C1508" t="s" s="22">
        <v>687</v>
      </c>
      <c r="D1508" t="s" s="22">
        <v>688</v>
      </c>
      <c r="E1508" s="23"/>
      <c r="F1508" t="s" s="21">
        <v>556</v>
      </c>
      <c r="G1508" t="s" s="24">
        <v>687</v>
      </c>
      <c r="H1508" t="s" s="24">
        <v>688</v>
      </c>
      <c r="I1508" s="32"/>
      <c r="J1508" t="s" s="21">
        <v>145</v>
      </c>
      <c r="K1508" t="s" s="26">
        <v>689</v>
      </c>
      <c r="L1508" t="s" s="26">
        <v>690</v>
      </c>
      <c r="M1508" t="s" s="45">
        <v>691</v>
      </c>
      <c r="N1508" s="7"/>
      <c r="O1508" s="19"/>
      <c r="P1508" s="19"/>
    </row>
    <row r="1509" ht="16.6" customHeight="1">
      <c r="A1509" s="29">
        <v>44197</v>
      </c>
      <c r="B1509" s="30">
        <v>25</v>
      </c>
      <c r="C1509" s="65">
        <v>26</v>
      </c>
      <c r="D1509" s="65">
        <v>26</v>
      </c>
      <c r="E1509" s="31"/>
      <c r="F1509" s="30">
        <v>13.3</v>
      </c>
      <c r="G1509" s="65">
        <v>14.6</v>
      </c>
      <c r="H1509" s="65">
        <v>14.6</v>
      </c>
      <c r="I1509" s="32"/>
      <c r="J1509" s="33">
        <v>30.7340000000004</v>
      </c>
      <c r="K1509" s="33">
        <v>26.451724137931</v>
      </c>
      <c r="L1509" s="33">
        <v>42.12</v>
      </c>
      <c r="M1509" s="7"/>
      <c r="N1509" s="7"/>
      <c r="O1509" s="19"/>
      <c r="P1509" s="19"/>
    </row>
    <row r="1510" ht="16.6" customHeight="1">
      <c r="A1510" s="29">
        <v>44228</v>
      </c>
      <c r="B1510" s="30">
        <v>25.3</v>
      </c>
      <c r="C1510" s="65">
        <v>25.5</v>
      </c>
      <c r="D1510" s="65">
        <v>25.5</v>
      </c>
      <c r="E1510" s="31"/>
      <c r="F1510" s="30">
        <v>13.9</v>
      </c>
      <c r="G1510" s="65">
        <v>14.7</v>
      </c>
      <c r="H1510" s="65">
        <v>14.7</v>
      </c>
      <c r="I1510" s="32"/>
      <c r="J1510" s="33">
        <v>33.5280000000004</v>
      </c>
      <c r="K1510" s="33">
        <v>32.548275862069</v>
      </c>
      <c r="L1510" s="33">
        <v>33.76</v>
      </c>
      <c r="M1510" s="7"/>
      <c r="N1510" s="7"/>
      <c r="O1510" s="19"/>
      <c r="P1510" s="19"/>
    </row>
    <row r="1511" ht="16.6" customHeight="1">
      <c r="A1511" s="29">
        <v>44256</v>
      </c>
      <c r="B1511" s="30">
        <v>22.9</v>
      </c>
      <c r="C1511" s="65">
        <v>24.3</v>
      </c>
      <c r="D1511" s="65">
        <v>24.3</v>
      </c>
      <c r="E1511" s="31"/>
      <c r="F1511" s="30">
        <v>12.4</v>
      </c>
      <c r="G1511" s="65">
        <v>13.4</v>
      </c>
      <c r="H1511" s="65">
        <v>13.4</v>
      </c>
      <c r="I1511" s="32"/>
      <c r="J1511" s="33">
        <v>45.2120000000006</v>
      </c>
      <c r="K1511" s="33">
        <v>46.9965517241379</v>
      </c>
      <c r="L1511" s="33">
        <v>26.02</v>
      </c>
      <c r="M1511" s="7"/>
      <c r="N1511" s="7"/>
      <c r="O1511" s="19"/>
      <c r="P1511" s="19"/>
    </row>
    <row r="1512" ht="16.6" customHeight="1">
      <c r="A1512" s="29">
        <v>44287</v>
      </c>
      <c r="B1512" s="30">
        <v>20.1</v>
      </c>
      <c r="C1512" s="65">
        <v>20.8</v>
      </c>
      <c r="D1512" s="65">
        <v>20.8</v>
      </c>
      <c r="E1512" s="31"/>
      <c r="F1512" s="30">
        <v>10.3</v>
      </c>
      <c r="G1512" s="65">
        <v>10.7</v>
      </c>
      <c r="H1512" s="65">
        <v>10.7</v>
      </c>
      <c r="I1512" s="32"/>
      <c r="J1512" s="33">
        <v>40.1320000000005</v>
      </c>
      <c r="K1512" s="33">
        <v>31.8172413793103</v>
      </c>
      <c r="L1512" s="33">
        <v>43.6666666666667</v>
      </c>
      <c r="M1512" s="7"/>
      <c r="N1512" s="7"/>
      <c r="O1512" s="19"/>
      <c r="P1512" s="19"/>
    </row>
    <row r="1513" ht="16.6" customHeight="1">
      <c r="A1513" s="29">
        <v>44317</v>
      </c>
      <c r="B1513" s="30">
        <v>16.6</v>
      </c>
      <c r="C1513" s="65">
        <v>17.5</v>
      </c>
      <c r="D1513" s="65">
        <v>17.5</v>
      </c>
      <c r="E1513" s="31"/>
      <c r="F1513" s="30">
        <v>8.199999999999999</v>
      </c>
      <c r="G1513" s="65">
        <v>8.6</v>
      </c>
      <c r="H1513" s="65">
        <v>8.6</v>
      </c>
      <c r="I1513" s="32"/>
      <c r="J1513" s="33">
        <v>50.5460000000006</v>
      </c>
      <c r="K1513" s="33">
        <v>49.2137931034483</v>
      </c>
      <c r="L1513" s="33">
        <v>50.36</v>
      </c>
      <c r="M1513" s="7"/>
      <c r="N1513" s="7"/>
      <c r="O1513" s="19"/>
      <c r="P1513" s="19"/>
    </row>
    <row r="1514" ht="16.6" customHeight="1">
      <c r="A1514" s="29">
        <v>44348</v>
      </c>
      <c r="B1514" s="30">
        <v>14.1</v>
      </c>
      <c r="C1514" s="65">
        <v>14.7</v>
      </c>
      <c r="D1514" s="65">
        <v>14.7</v>
      </c>
      <c r="E1514" s="31"/>
      <c r="F1514" s="30">
        <v>6.3</v>
      </c>
      <c r="G1514" s="65">
        <v>6.5</v>
      </c>
      <c r="H1514" s="65">
        <v>6.5</v>
      </c>
      <c r="I1514" s="32"/>
      <c r="J1514" s="33">
        <v>49.0220000000006</v>
      </c>
      <c r="K1514" s="33">
        <v>43.3137931034483</v>
      </c>
      <c r="L1514" s="33">
        <v>54.3272727272727</v>
      </c>
      <c r="M1514" s="7"/>
      <c r="N1514" s="7"/>
      <c r="O1514" s="19"/>
      <c r="P1514" s="19"/>
    </row>
    <row r="1515" ht="16.6" customHeight="1">
      <c r="A1515" s="29">
        <v>44378</v>
      </c>
      <c r="B1515" s="30">
        <v>13.6</v>
      </c>
      <c r="C1515" s="65">
        <v>14.4</v>
      </c>
      <c r="D1515" s="65">
        <v>14.4</v>
      </c>
      <c r="E1515" s="31"/>
      <c r="F1515" s="30">
        <v>5.4</v>
      </c>
      <c r="G1515" s="65">
        <v>6.4</v>
      </c>
      <c r="H1515" s="65">
        <v>6.4</v>
      </c>
      <c r="I1515" s="32"/>
      <c r="J1515" s="33">
        <v>41.6560000000005</v>
      </c>
      <c r="K1515" s="33">
        <v>44.8689655172414</v>
      </c>
      <c r="L1515" s="33">
        <v>41.7090909090909</v>
      </c>
      <c r="M1515" s="7"/>
      <c r="N1515" s="7"/>
      <c r="O1515" s="19"/>
      <c r="P1515" s="19"/>
    </row>
    <row r="1516" ht="16.6" customHeight="1">
      <c r="A1516" s="29">
        <v>44409</v>
      </c>
      <c r="B1516" s="30">
        <v>15</v>
      </c>
      <c r="C1516" s="65">
        <v>15.1</v>
      </c>
      <c r="D1516" s="65">
        <v>15.1</v>
      </c>
      <c r="E1516" s="31"/>
      <c r="F1516" s="30">
        <v>5.9</v>
      </c>
      <c r="G1516" s="65">
        <v>6.5</v>
      </c>
      <c r="H1516" s="65">
        <v>6.5</v>
      </c>
      <c r="I1516" s="32"/>
      <c r="J1516" s="33">
        <v>42.4180000000005</v>
      </c>
      <c r="K1516" s="33">
        <v>43.1620689655172</v>
      </c>
      <c r="L1516" s="33">
        <v>46.48</v>
      </c>
      <c r="M1516" s="7"/>
      <c r="N1516" s="7"/>
      <c r="O1516" s="19"/>
      <c r="P1516" s="19"/>
    </row>
    <row r="1517" ht="16.6" customHeight="1">
      <c r="A1517" s="29">
        <v>44440</v>
      </c>
      <c r="B1517" s="30">
        <v>16.9</v>
      </c>
      <c r="C1517" s="65">
        <v>17.7</v>
      </c>
      <c r="D1517" s="65">
        <v>17.7</v>
      </c>
      <c r="E1517" s="31"/>
      <c r="F1517" s="30">
        <v>7.1</v>
      </c>
      <c r="G1517" s="65">
        <v>7.8</v>
      </c>
      <c r="H1517" s="65">
        <v>7.8</v>
      </c>
      <c r="I1517" s="32"/>
      <c r="J1517" s="33">
        <v>52.3240000000006</v>
      </c>
      <c r="K1517" s="33">
        <v>51.1034482758621</v>
      </c>
      <c r="L1517" s="33">
        <v>52.12</v>
      </c>
      <c r="M1517" s="7"/>
      <c r="N1517" s="7"/>
      <c r="O1517" s="19"/>
      <c r="P1517" s="19"/>
    </row>
    <row r="1518" ht="16.6" customHeight="1">
      <c r="A1518" s="29">
        <v>44470</v>
      </c>
      <c r="B1518" s="30">
        <v>19.4</v>
      </c>
      <c r="C1518" s="65">
        <v>20.5</v>
      </c>
      <c r="D1518" s="65">
        <v>20.5</v>
      </c>
      <c r="E1518" s="31"/>
      <c r="F1518" s="30">
        <v>8.5</v>
      </c>
      <c r="G1518" s="65">
        <v>9.300000000000001</v>
      </c>
      <c r="H1518" s="65">
        <v>9.300000000000001</v>
      </c>
      <c r="I1518" s="32"/>
      <c r="J1518" s="33">
        <v>48.0060000000006</v>
      </c>
      <c r="K1518" s="33">
        <v>47.4103448275862</v>
      </c>
      <c r="L1518" s="33">
        <v>36.8</v>
      </c>
      <c r="M1518" s="7"/>
      <c r="N1518" s="7"/>
      <c r="O1518" s="19"/>
      <c r="P1518" s="19"/>
    </row>
    <row r="1519" ht="16.6" customHeight="1">
      <c r="A1519" s="29">
        <v>44501</v>
      </c>
      <c r="B1519" s="30">
        <v>21.6</v>
      </c>
      <c r="C1519" s="65">
        <v>22.4</v>
      </c>
      <c r="D1519" s="65">
        <v>22.4</v>
      </c>
      <c r="E1519" s="31"/>
      <c r="F1519" s="30">
        <v>10.3</v>
      </c>
      <c r="G1519" s="65">
        <v>11.1</v>
      </c>
      <c r="H1519" s="65">
        <v>11.1</v>
      </c>
      <c r="I1519" s="32"/>
      <c r="J1519" s="33">
        <v>42.4180000000005</v>
      </c>
      <c r="K1519" s="33">
        <v>44.5172413793103</v>
      </c>
      <c r="L1519" s="33">
        <v>49.82</v>
      </c>
      <c r="M1519" s="7"/>
      <c r="N1519" s="7"/>
      <c r="O1519" s="19">
        <f>AVERAGE(B1521,F1521)</f>
        <v>14.4791666666667</v>
      </c>
      <c r="P1519" t="s" s="34">
        <v>16</v>
      </c>
    </row>
    <row r="1520" ht="16.6" customHeight="1">
      <c r="A1520" s="29">
        <v>44531</v>
      </c>
      <c r="B1520" s="30">
        <v>23.4</v>
      </c>
      <c r="C1520" s="65">
        <v>24.4</v>
      </c>
      <c r="D1520" s="65">
        <v>24.4</v>
      </c>
      <c r="E1520" s="31"/>
      <c r="F1520" s="30">
        <v>12</v>
      </c>
      <c r="G1520" s="65">
        <v>12.7</v>
      </c>
      <c r="H1520" s="65">
        <v>12.7</v>
      </c>
      <c r="I1520" s="32"/>
      <c r="J1520" s="33">
        <v>36.8300000000004</v>
      </c>
      <c r="K1520" s="33">
        <v>42.4551724137931</v>
      </c>
      <c r="L1520" s="33">
        <v>29.8</v>
      </c>
      <c r="M1520" s="7"/>
      <c r="N1520" s="7"/>
      <c r="O1520" s="19">
        <f>AVERAGE(D1521,H1521)</f>
        <v>15.2333333333334</v>
      </c>
      <c r="P1520" t="s" s="34">
        <v>17</v>
      </c>
    </row>
    <row r="1521" ht="16.6" customHeight="1">
      <c r="A1521" t="s" s="35">
        <v>18</v>
      </c>
      <c r="B1521" s="36">
        <f>AVERAGE(B1509:B1520)</f>
        <v>19.4916666666667</v>
      </c>
      <c r="C1521" s="36">
        <f>AVERAGE(C1509:C1520)</f>
        <v>20.275</v>
      </c>
      <c r="D1521" s="36">
        <f>AVERAGE(D1509:D1520)</f>
        <v>20.275</v>
      </c>
      <c r="E1521" s="37"/>
      <c r="F1521" s="36">
        <f>AVERAGE(F1509:F1520)</f>
        <v>9.46666666666667</v>
      </c>
      <c r="G1521" s="36">
        <f>AVERAGE(G1509:G1520)</f>
        <v>10.1916666666667</v>
      </c>
      <c r="H1521" s="36">
        <f>AVERAGE(H1509:H1520)</f>
        <v>10.1916666666667</v>
      </c>
      <c r="I1521" s="38"/>
      <c r="J1521" s="36">
        <f>AVERAGE(J1509:J1520)</f>
        <v>42.7355000000005</v>
      </c>
      <c r="K1521" s="36">
        <f>AVERAGE(K1509:K1520)</f>
        <v>41.9882183908046</v>
      </c>
      <c r="L1521" s="36">
        <f>AVERAGE(L1509:L1520)</f>
        <v>42.2485858585859</v>
      </c>
      <c r="M1521" s="7"/>
      <c r="N1521" s="7"/>
      <c r="O1521" s="19">
        <f>O1520-O1519</f>
        <v>0.7541666666667</v>
      </c>
      <c r="P1521" t="s" s="39">
        <v>19</v>
      </c>
    </row>
    <row r="1522" ht="16.6" customHeight="1">
      <c r="A1522" s="44"/>
      <c r="B1522" s="41"/>
      <c r="C1522" s="41"/>
      <c r="D1522" s="41"/>
      <c r="E1522" s="42"/>
      <c r="F1522" s="41"/>
      <c r="G1522" s="41"/>
      <c r="H1522" t="s" s="40">
        <v>21</v>
      </c>
      <c r="I1522" s="32"/>
      <c r="J1522" s="19"/>
      <c r="K1522" s="19"/>
      <c r="L1522" s="19"/>
      <c r="M1522" s="43"/>
      <c r="N1522" s="19"/>
      <c r="O1522" s="19"/>
      <c r="P1522" s="19"/>
    </row>
    <row r="1523" ht="16.6" customHeight="1">
      <c r="A1523" s="44"/>
      <c r="B1523" s="41"/>
      <c r="C1523" s="41"/>
      <c r="D1523" s="41"/>
      <c r="E1523" s="42"/>
      <c r="F1523" s="41"/>
      <c r="G1523" s="41"/>
      <c r="H1523" s="41"/>
      <c r="I1523" s="32"/>
      <c r="J1523" s="19"/>
      <c r="K1523" s="19"/>
      <c r="L1523" s="19"/>
      <c r="M1523" s="43"/>
      <c r="N1523" s="19"/>
      <c r="O1523" s="19"/>
      <c r="P1523" s="28"/>
    </row>
    <row r="1524" ht="46.65" customHeight="1">
      <c r="A1524" t="s" s="20">
        <v>692</v>
      </c>
      <c r="B1524" t="s" s="21">
        <v>150</v>
      </c>
      <c r="C1524" t="s" s="22">
        <v>693</v>
      </c>
      <c r="D1524" t="s" s="22">
        <v>694</v>
      </c>
      <c r="E1524" s="23"/>
      <c r="F1524" t="s" s="21">
        <v>153</v>
      </c>
      <c r="G1524" t="s" s="24">
        <v>693</v>
      </c>
      <c r="H1524" t="s" s="24">
        <v>694</v>
      </c>
      <c r="I1524" s="32"/>
      <c r="J1524" t="s" s="21">
        <v>87</v>
      </c>
      <c r="K1524" t="s" s="26">
        <v>695</v>
      </c>
      <c r="L1524" t="s" s="26">
        <v>696</v>
      </c>
      <c r="M1524" t="s" s="45">
        <v>697</v>
      </c>
      <c r="N1524" s="7"/>
      <c r="O1524" s="19"/>
      <c r="P1524" s="19"/>
    </row>
    <row r="1525" ht="16.6" customHeight="1">
      <c r="A1525" s="29">
        <v>44197</v>
      </c>
      <c r="B1525" s="30">
        <v>27.6</v>
      </c>
      <c r="C1525" s="65">
        <v>28.3</v>
      </c>
      <c r="D1525" s="65">
        <v>28.7636363636364</v>
      </c>
      <c r="E1525" s="31"/>
      <c r="F1525" s="30">
        <v>11.8</v>
      </c>
      <c r="G1525" s="65">
        <v>13.2</v>
      </c>
      <c r="H1525" s="65">
        <v>13.6681818181818</v>
      </c>
      <c r="I1525" s="32"/>
      <c r="J1525" s="33">
        <v>22.6060000000003</v>
      </c>
      <c r="K1525" s="33">
        <v>22.128</v>
      </c>
      <c r="L1525" s="33">
        <v>43.3904761904762</v>
      </c>
      <c r="M1525" s="7"/>
      <c r="N1525" s="7"/>
      <c r="O1525" s="19"/>
      <c r="P1525" s="19"/>
    </row>
    <row r="1526" ht="16.6" customHeight="1">
      <c r="A1526" s="29">
        <v>44228</v>
      </c>
      <c r="B1526" s="30">
        <v>28.4</v>
      </c>
      <c r="C1526" s="65">
        <v>28.3</v>
      </c>
      <c r="D1526" s="65">
        <v>27.9090909090909</v>
      </c>
      <c r="E1526" s="31"/>
      <c r="F1526" s="30">
        <v>12.8</v>
      </c>
      <c r="G1526" s="65">
        <v>13.5</v>
      </c>
      <c r="H1526" s="65">
        <v>13.6318181818182</v>
      </c>
      <c r="I1526" s="32"/>
      <c r="J1526" s="33">
        <v>35.0520000000004</v>
      </c>
      <c r="K1526" s="33">
        <v>33.92</v>
      </c>
      <c r="L1526" s="33">
        <v>42.2666666666667</v>
      </c>
      <c r="M1526" s="7"/>
      <c r="N1526" s="7"/>
      <c r="O1526" s="19"/>
      <c r="P1526" s="19"/>
    </row>
    <row r="1527" ht="16.6" customHeight="1">
      <c r="A1527" s="29">
        <v>44256</v>
      </c>
      <c r="B1527" s="30">
        <v>24.1</v>
      </c>
      <c r="C1527" s="65">
        <v>24.7</v>
      </c>
      <c r="D1527" s="65">
        <v>24.8227272727273</v>
      </c>
      <c r="E1527" s="31"/>
      <c r="F1527" s="30">
        <v>9.800000000000001</v>
      </c>
      <c r="G1527" s="65">
        <v>11</v>
      </c>
      <c r="H1527" s="65">
        <v>11.3136363636364</v>
      </c>
      <c r="I1527" s="32"/>
      <c r="J1527" s="33">
        <v>36.5760000000004</v>
      </c>
      <c r="K1527" s="33">
        <v>35.944</v>
      </c>
      <c r="L1527" s="33">
        <v>35.8909090909091</v>
      </c>
      <c r="M1527" s="7"/>
      <c r="N1527" s="7"/>
      <c r="O1527" s="19"/>
      <c r="P1527" s="19"/>
    </row>
    <row r="1528" ht="16.6" customHeight="1">
      <c r="A1528" s="29">
        <v>44287</v>
      </c>
      <c r="B1528" s="30">
        <v>19.8</v>
      </c>
      <c r="C1528" s="65">
        <v>20.1</v>
      </c>
      <c r="D1528" s="65">
        <v>20.4409090909091</v>
      </c>
      <c r="E1528" s="31"/>
      <c r="F1528" s="30">
        <v>6.4</v>
      </c>
      <c r="G1528" s="65">
        <v>7.7</v>
      </c>
      <c r="H1528" s="65">
        <v>8.345454545454549</v>
      </c>
      <c r="I1528" s="32"/>
      <c r="J1528" s="33">
        <v>26.4160000000003</v>
      </c>
      <c r="K1528" s="33">
        <v>29.392</v>
      </c>
      <c r="L1528" s="33">
        <v>36.3761904761905</v>
      </c>
      <c r="M1528" s="7"/>
      <c r="N1528" s="7"/>
      <c r="O1528" s="19"/>
      <c r="P1528" s="19"/>
    </row>
    <row r="1529" ht="16.6" customHeight="1">
      <c r="A1529" s="29">
        <v>44317</v>
      </c>
      <c r="B1529" s="30">
        <v>15.4</v>
      </c>
      <c r="C1529" s="65">
        <v>15.7</v>
      </c>
      <c r="D1529" s="65">
        <v>15.7863636363636</v>
      </c>
      <c r="E1529" s="31"/>
      <c r="F1529" s="30">
        <v>4.8</v>
      </c>
      <c r="G1529" s="65">
        <v>5.4</v>
      </c>
      <c r="H1529" s="65">
        <v>5.62272727272727</v>
      </c>
      <c r="I1529" s="32"/>
      <c r="J1529" s="33">
        <v>57.1500000000007</v>
      </c>
      <c r="K1529" s="33">
        <v>56.964</v>
      </c>
      <c r="L1529" s="33">
        <v>52.6818181818182</v>
      </c>
      <c r="M1529" s="7"/>
      <c r="N1529" s="7"/>
      <c r="O1529" s="19"/>
      <c r="P1529" s="19"/>
    </row>
    <row r="1530" ht="16.6" customHeight="1">
      <c r="A1530" s="29">
        <v>44348</v>
      </c>
      <c r="B1530" s="30">
        <v>12.6</v>
      </c>
      <c r="C1530" s="65">
        <v>12.7</v>
      </c>
      <c r="D1530" s="65">
        <v>12.8090909090909</v>
      </c>
      <c r="E1530" s="31"/>
      <c r="F1530" s="30">
        <v>3.6</v>
      </c>
      <c r="G1530" s="65">
        <v>3.5</v>
      </c>
      <c r="H1530" s="65">
        <v>3.97727272727273</v>
      </c>
      <c r="I1530" s="32"/>
      <c r="J1530" s="33">
        <v>59.9440000000007</v>
      </c>
      <c r="K1530" s="33">
        <v>61.016</v>
      </c>
      <c r="L1530" s="33">
        <v>54.4578947368421</v>
      </c>
      <c r="M1530" s="7"/>
      <c r="N1530" s="7"/>
      <c r="O1530" s="19"/>
      <c r="P1530" s="19"/>
    </row>
    <row r="1531" ht="16.6" customHeight="1">
      <c r="A1531" s="29">
        <v>44378</v>
      </c>
      <c r="B1531" s="30">
        <v>11.8</v>
      </c>
      <c r="C1531" s="65">
        <v>11.8</v>
      </c>
      <c r="D1531" s="65">
        <v>11.947619047619</v>
      </c>
      <c r="E1531" s="31"/>
      <c r="F1531" s="30">
        <v>2.9</v>
      </c>
      <c r="G1531" s="65">
        <v>3</v>
      </c>
      <c r="H1531" s="65">
        <v>3.57619047619048</v>
      </c>
      <c r="I1531" s="32"/>
      <c r="J1531" s="33">
        <v>53.5940000000007</v>
      </c>
      <c r="K1531" s="33">
        <v>54.692</v>
      </c>
      <c r="L1531" s="33">
        <v>58.2409090909091</v>
      </c>
      <c r="M1531" s="7"/>
      <c r="N1531" s="7"/>
      <c r="O1531" s="19"/>
      <c r="P1531" s="19"/>
    </row>
    <row r="1532" ht="16.6" customHeight="1">
      <c r="A1532" s="29">
        <v>44409</v>
      </c>
      <c r="B1532" s="30">
        <v>13.2</v>
      </c>
      <c r="C1532" s="65">
        <v>13.2</v>
      </c>
      <c r="D1532" s="65">
        <v>13.1666666666667</v>
      </c>
      <c r="E1532" s="31"/>
      <c r="F1532" s="30">
        <v>3.4</v>
      </c>
      <c r="G1532" s="65">
        <v>3.6</v>
      </c>
      <c r="H1532" s="65">
        <v>3.6952380952381</v>
      </c>
      <c r="I1532" s="32"/>
      <c r="J1532" s="33">
        <v>63.2460000000008</v>
      </c>
      <c r="K1532" s="33">
        <v>63.164</v>
      </c>
      <c r="L1532" s="33">
        <v>62.235</v>
      </c>
      <c r="M1532" s="7"/>
      <c r="N1532" s="7"/>
      <c r="O1532" s="19"/>
      <c r="P1532" s="19"/>
    </row>
    <row r="1533" ht="16.6" customHeight="1">
      <c r="A1533" s="29">
        <v>44440</v>
      </c>
      <c r="B1533" s="30">
        <v>16.1</v>
      </c>
      <c r="C1533" s="65">
        <v>15.7</v>
      </c>
      <c r="D1533" s="65">
        <v>16.1666666666667</v>
      </c>
      <c r="E1533" s="31"/>
      <c r="F1533" s="30">
        <v>4.9</v>
      </c>
      <c r="G1533" s="65">
        <v>5.1</v>
      </c>
      <c r="H1533" s="65">
        <v>5.36190476190476</v>
      </c>
      <c r="I1533" s="32"/>
      <c r="J1533" s="33">
        <v>64.77000000000081</v>
      </c>
      <c r="K1533" s="33">
        <v>62.416</v>
      </c>
      <c r="L1533" s="33">
        <v>55.2952380952381</v>
      </c>
      <c r="M1533" s="7"/>
      <c r="N1533" s="7"/>
      <c r="O1533" s="19"/>
      <c r="P1533" s="19"/>
    </row>
    <row r="1534" ht="16.6" customHeight="1">
      <c r="A1534" s="29">
        <v>44470</v>
      </c>
      <c r="B1534" s="30">
        <v>19.4</v>
      </c>
      <c r="C1534" s="65">
        <v>19.4</v>
      </c>
      <c r="D1534" s="65">
        <v>19.8</v>
      </c>
      <c r="E1534" s="31"/>
      <c r="F1534" s="30">
        <v>6.1</v>
      </c>
      <c r="G1534" s="65">
        <v>6.7</v>
      </c>
      <c r="H1534" s="65">
        <v>6.995</v>
      </c>
      <c r="I1534" s="32"/>
      <c r="J1534" s="33">
        <v>48.0060000000006</v>
      </c>
      <c r="K1534" s="33">
        <v>45.104</v>
      </c>
      <c r="L1534" s="33">
        <v>47.285</v>
      </c>
      <c r="M1534" s="7"/>
      <c r="N1534" s="7"/>
      <c r="O1534" s="19"/>
      <c r="P1534" s="19"/>
    </row>
    <row r="1535" ht="16.6" customHeight="1">
      <c r="A1535" s="29">
        <v>44501</v>
      </c>
      <c r="B1535" s="30">
        <v>23.4</v>
      </c>
      <c r="C1535" s="65">
        <v>22.9</v>
      </c>
      <c r="D1535" s="65">
        <v>23.7952380952381</v>
      </c>
      <c r="E1535" s="31"/>
      <c r="F1535" s="30">
        <v>8.300000000000001</v>
      </c>
      <c r="G1535" s="65">
        <v>9.300000000000001</v>
      </c>
      <c r="H1535" s="65">
        <v>10.047619047619</v>
      </c>
      <c r="I1535" s="32"/>
      <c r="J1535" s="33">
        <v>31.4960000000004</v>
      </c>
      <c r="K1535" s="33">
        <v>33.312</v>
      </c>
      <c r="L1535" s="33">
        <v>53.19</v>
      </c>
      <c r="M1535" s="7"/>
      <c r="N1535" s="7"/>
      <c r="O1535" s="19">
        <f>AVERAGE(B1537,F1537)</f>
        <v>13.4708333333334</v>
      </c>
      <c r="P1535" t="s" s="34">
        <v>16</v>
      </c>
    </row>
    <row r="1536" ht="16.6" customHeight="1">
      <c r="A1536" s="29">
        <v>44531</v>
      </c>
      <c r="B1536" s="30">
        <v>26</v>
      </c>
      <c r="C1536" s="65">
        <v>25.6</v>
      </c>
      <c r="D1536" s="65">
        <v>26.2190476190476</v>
      </c>
      <c r="E1536" s="31"/>
      <c r="F1536" s="30">
        <v>10.7</v>
      </c>
      <c r="G1536" s="65">
        <v>11</v>
      </c>
      <c r="H1536" s="65">
        <v>11.5190476190476</v>
      </c>
      <c r="I1536" s="32"/>
      <c r="J1536" s="33">
        <v>37.8460000000005</v>
      </c>
      <c r="K1536" s="33">
        <v>38.38</v>
      </c>
      <c r="L1536" s="33">
        <v>37.3</v>
      </c>
      <c r="M1536" s="7"/>
      <c r="N1536" s="7"/>
      <c r="O1536" s="19">
        <f>AVERAGE(D1537,H1537)</f>
        <v>14.1408811327561</v>
      </c>
      <c r="P1536" t="s" s="34">
        <v>17</v>
      </c>
    </row>
    <row r="1537" ht="16.6" customHeight="1">
      <c r="A1537" t="s" s="35">
        <v>18</v>
      </c>
      <c r="B1537" s="36">
        <f>AVERAGE(B1525:B1536)</f>
        <v>19.8166666666667</v>
      </c>
      <c r="C1537" s="36">
        <f>AVERAGE(C1525:C1536)</f>
        <v>19.8666666666667</v>
      </c>
      <c r="D1537" s="36">
        <f>AVERAGE(D1525:D1536)</f>
        <v>20.135588023088</v>
      </c>
      <c r="E1537" s="37"/>
      <c r="F1537" s="36">
        <f>AVERAGE(F1525:F1536)</f>
        <v>7.125</v>
      </c>
      <c r="G1537" s="36">
        <f>AVERAGE(G1525:G1536)</f>
        <v>7.75</v>
      </c>
      <c r="H1537" s="36">
        <f>AVERAGE(H1525:H1536)</f>
        <v>8.146174242424239</v>
      </c>
      <c r="I1537" s="38"/>
      <c r="J1537" s="36">
        <f>AVERAGE(J1525:J1536)</f>
        <v>44.7251666666672</v>
      </c>
      <c r="K1537" s="36">
        <f>AVERAGE(K1525:K1536)</f>
        <v>44.7026666666667</v>
      </c>
      <c r="L1537" s="36">
        <f>AVERAGE(L1525:L1536)</f>
        <v>48.2175085440875</v>
      </c>
      <c r="M1537" s="7"/>
      <c r="N1537" s="7"/>
      <c r="O1537" s="19">
        <f>O1536-O1535</f>
        <v>0.6700477994227</v>
      </c>
      <c r="P1537" t="s" s="39">
        <v>19</v>
      </c>
    </row>
    <row r="1538" ht="16.6" customHeight="1">
      <c r="A1538" s="44"/>
      <c r="B1538" s="41"/>
      <c r="C1538" s="41"/>
      <c r="D1538" s="41"/>
      <c r="E1538" s="42"/>
      <c r="F1538" s="41"/>
      <c r="G1538" s="41"/>
      <c r="H1538" s="41"/>
      <c r="I1538" s="32"/>
      <c r="J1538" s="19"/>
      <c r="K1538" s="19"/>
      <c r="L1538" s="19"/>
      <c r="M1538" s="43"/>
      <c r="N1538" s="19"/>
      <c r="O1538" s="19"/>
      <c r="P1538" s="19"/>
    </row>
    <row r="1539" ht="16.6" customHeight="1">
      <c r="A1539" s="44"/>
      <c r="B1539" s="41"/>
      <c r="C1539" s="41"/>
      <c r="D1539" s="41"/>
      <c r="E1539" s="42"/>
      <c r="F1539" s="41"/>
      <c r="G1539" s="41"/>
      <c r="H1539" s="41"/>
      <c r="I1539" s="32"/>
      <c r="J1539" s="19"/>
      <c r="K1539" s="19"/>
      <c r="L1539" s="19"/>
      <c r="M1539" s="43"/>
      <c r="N1539" s="19"/>
      <c r="O1539" s="19"/>
      <c r="P1539" s="19"/>
    </row>
    <row r="1540" ht="46.65" customHeight="1">
      <c r="A1540" t="s" s="20">
        <v>698</v>
      </c>
      <c r="B1540" t="s" s="21">
        <v>620</v>
      </c>
      <c r="C1540" t="s" s="22">
        <v>699</v>
      </c>
      <c r="D1540" t="s" s="22">
        <v>700</v>
      </c>
      <c r="E1540" s="23"/>
      <c r="F1540" t="s" s="21">
        <v>623</v>
      </c>
      <c r="G1540" t="s" s="24">
        <v>699</v>
      </c>
      <c r="H1540" t="s" s="24">
        <v>700</v>
      </c>
      <c r="I1540" s="32"/>
      <c r="J1540" t="s" s="21">
        <v>644</v>
      </c>
      <c r="K1540" t="s" s="26">
        <v>701</v>
      </c>
      <c r="L1540" t="s" s="26">
        <v>702</v>
      </c>
      <c r="M1540" t="s" s="45">
        <v>703</v>
      </c>
      <c r="N1540" s="7"/>
      <c r="O1540" s="19"/>
      <c r="P1540" s="19"/>
    </row>
    <row r="1541" ht="16.6" customHeight="1">
      <c r="A1541" s="29">
        <v>44197</v>
      </c>
      <c r="B1541" s="30">
        <v>28.9</v>
      </c>
      <c r="C1541" s="65">
        <v>28.9</v>
      </c>
      <c r="D1541" s="65">
        <v>29.75</v>
      </c>
      <c r="E1541" s="31"/>
      <c r="F1541" s="30">
        <v>12.9</v>
      </c>
      <c r="G1541" s="65">
        <v>13</v>
      </c>
      <c r="H1541" s="65">
        <v>13.9136363636364</v>
      </c>
      <c r="I1541" s="32"/>
      <c r="J1541" s="33">
        <v>24.6380000000003</v>
      </c>
      <c r="K1541" s="33">
        <v>24.1677419354839</v>
      </c>
      <c r="L1541" s="33">
        <v>39.9954545454545</v>
      </c>
      <c r="M1541" s="7"/>
      <c r="N1541" s="7"/>
      <c r="O1541" s="19"/>
      <c r="P1541" s="19"/>
    </row>
    <row r="1542" ht="16.6" customHeight="1">
      <c r="A1542" s="29">
        <v>44228</v>
      </c>
      <c r="B1542" s="30">
        <v>29.3</v>
      </c>
      <c r="C1542" s="65">
        <v>28.7</v>
      </c>
      <c r="D1542" s="65">
        <v>28.9909090909091</v>
      </c>
      <c r="E1542" s="31"/>
      <c r="F1542" s="30">
        <v>13.5</v>
      </c>
      <c r="G1542" s="65">
        <v>13.2</v>
      </c>
      <c r="H1542" s="65">
        <v>13.7818181818182</v>
      </c>
      <c r="I1542" s="32"/>
      <c r="J1542" s="33">
        <v>35.5600000000004</v>
      </c>
      <c r="K1542" s="33">
        <v>35.5193548387097</v>
      </c>
      <c r="L1542" s="33">
        <v>27.6863636363636</v>
      </c>
      <c r="M1542" s="7"/>
      <c r="N1542" s="7"/>
      <c r="O1542" s="19"/>
      <c r="P1542" s="19"/>
    </row>
    <row r="1543" ht="16.6" customHeight="1">
      <c r="A1543" s="29">
        <v>44256</v>
      </c>
      <c r="B1543" s="30">
        <v>24.9</v>
      </c>
      <c r="C1543" s="65">
        <v>25.4</v>
      </c>
      <c r="D1543" s="65">
        <v>25.8363636363636</v>
      </c>
      <c r="E1543" s="31"/>
      <c r="F1543" s="30">
        <v>11</v>
      </c>
      <c r="G1543" s="65">
        <v>11.3</v>
      </c>
      <c r="H1543" s="65">
        <v>11.7045454545455</v>
      </c>
      <c r="I1543" s="32"/>
      <c r="J1543" s="33">
        <v>31.2420000000004</v>
      </c>
      <c r="K1543" s="33">
        <v>31.4709677419355</v>
      </c>
      <c r="L1543" s="33">
        <v>30.1681818181818</v>
      </c>
      <c r="M1543" s="7"/>
      <c r="N1543" s="7"/>
      <c r="O1543" s="19"/>
      <c r="P1543" s="19"/>
    </row>
    <row r="1544" ht="16.6" customHeight="1">
      <c r="A1544" s="29">
        <v>44287</v>
      </c>
      <c r="B1544" s="30">
        <v>20.7</v>
      </c>
      <c r="C1544" s="65">
        <v>20.6</v>
      </c>
      <c r="D1544" s="65">
        <v>21.3681818181818</v>
      </c>
      <c r="E1544" s="31"/>
      <c r="F1544" s="30">
        <v>8.199999999999999</v>
      </c>
      <c r="G1544" s="65">
        <v>8.300000000000001</v>
      </c>
      <c r="H1544" s="65">
        <v>8.64545454545455</v>
      </c>
      <c r="I1544" s="32"/>
      <c r="J1544" s="33">
        <v>29.7180000000004</v>
      </c>
      <c r="K1544" s="33">
        <v>30.4032258064516</v>
      </c>
      <c r="L1544" s="33">
        <v>31.4909090909091</v>
      </c>
      <c r="M1544" s="7"/>
      <c r="N1544" s="7"/>
      <c r="O1544" s="19"/>
      <c r="P1544" s="19"/>
    </row>
    <row r="1545" ht="16.6" customHeight="1">
      <c r="A1545" s="29">
        <v>44317</v>
      </c>
      <c r="B1545" s="30">
        <v>16.1</v>
      </c>
      <c r="C1545" s="65">
        <v>16.2</v>
      </c>
      <c r="D1545" s="65">
        <v>16.5363636363636</v>
      </c>
      <c r="E1545" s="31"/>
      <c r="F1545" s="30">
        <v>6</v>
      </c>
      <c r="G1545" s="65">
        <v>6.1</v>
      </c>
      <c r="H1545" s="65">
        <v>5.94090909090909</v>
      </c>
      <c r="I1545" s="32"/>
      <c r="J1545" s="33">
        <v>50.0380000000006</v>
      </c>
      <c r="K1545" s="33">
        <v>51.0387096774194</v>
      </c>
      <c r="L1545" s="33">
        <v>40.1</v>
      </c>
      <c r="M1545" s="7"/>
      <c r="N1545" s="7"/>
      <c r="O1545" s="19"/>
      <c r="P1545" s="19"/>
    </row>
    <row r="1546" ht="16.6" customHeight="1">
      <c r="A1546" s="29">
        <v>44348</v>
      </c>
      <c r="B1546" s="30">
        <v>12.6</v>
      </c>
      <c r="C1546" s="65">
        <v>12.9</v>
      </c>
      <c r="D1546" s="65">
        <v>13.4409090909091</v>
      </c>
      <c r="E1546" s="31"/>
      <c r="F1546" s="30">
        <v>4.3</v>
      </c>
      <c r="G1546" s="65">
        <v>4.2</v>
      </c>
      <c r="H1546" s="65">
        <v>4.21363636363636</v>
      </c>
      <c r="I1546" s="32"/>
      <c r="J1546" s="33">
        <v>62.4840000000008</v>
      </c>
      <c r="K1546" s="33">
        <v>64.2516129032258</v>
      </c>
      <c r="L1546" s="33">
        <v>47.5636363636364</v>
      </c>
      <c r="M1546" s="7"/>
      <c r="N1546" s="7"/>
      <c r="O1546" s="19"/>
      <c r="P1546" s="19"/>
    </row>
    <row r="1547" ht="16.6" customHeight="1">
      <c r="A1547" s="29">
        <v>44378</v>
      </c>
      <c r="B1547" s="30">
        <v>12.3</v>
      </c>
      <c r="C1547" s="65">
        <v>12.3</v>
      </c>
      <c r="D1547" s="65">
        <v>12.6428571428571</v>
      </c>
      <c r="E1547" s="31"/>
      <c r="F1547" s="30">
        <v>3.4</v>
      </c>
      <c r="G1547" s="65">
        <v>3.4</v>
      </c>
      <c r="H1547" s="65">
        <v>3.5952380952381</v>
      </c>
      <c r="I1547" s="32"/>
      <c r="J1547" s="33">
        <v>55.1180000000007</v>
      </c>
      <c r="K1547" s="33">
        <v>56.5322580645161</v>
      </c>
      <c r="L1547" s="33">
        <v>51.1809523809524</v>
      </c>
      <c r="M1547" s="7"/>
      <c r="N1547" s="7"/>
      <c r="O1547" s="19"/>
      <c r="P1547" s="19"/>
    </row>
    <row r="1548" ht="16.6" customHeight="1">
      <c r="A1548" s="29">
        <v>44409</v>
      </c>
      <c r="B1548" s="30">
        <v>14</v>
      </c>
      <c r="C1548" s="65">
        <v>13.9</v>
      </c>
      <c r="D1548" s="65">
        <v>14.0904761904762</v>
      </c>
      <c r="E1548" s="31"/>
      <c r="F1548" s="30">
        <v>3.8</v>
      </c>
      <c r="G1548" s="65">
        <v>3.9</v>
      </c>
      <c r="H1548" s="65">
        <v>3.73809523809524</v>
      </c>
      <c r="I1548" s="32"/>
      <c r="J1548" s="33">
        <v>55.3720000000007</v>
      </c>
      <c r="K1548" s="33">
        <v>54.1</v>
      </c>
      <c r="L1548" s="33">
        <v>51.8095238095238</v>
      </c>
      <c r="M1548" s="7"/>
      <c r="N1548" s="7"/>
      <c r="O1548" s="19"/>
      <c r="P1548" s="19"/>
    </row>
    <row r="1549" ht="16.6" customHeight="1">
      <c r="A1549" s="29">
        <v>44440</v>
      </c>
      <c r="B1549" s="30">
        <v>16.7</v>
      </c>
      <c r="C1549" s="65">
        <v>16.8</v>
      </c>
      <c r="D1549" s="65">
        <v>17.1190476190476</v>
      </c>
      <c r="E1549" s="31"/>
      <c r="F1549" s="30">
        <v>5.4</v>
      </c>
      <c r="G1549" s="65">
        <v>5.4</v>
      </c>
      <c r="H1549" s="65">
        <v>5.35714285714286</v>
      </c>
      <c r="I1549" s="32"/>
      <c r="J1549" s="33">
        <v>61.2140000000007</v>
      </c>
      <c r="K1549" s="33">
        <v>60.9709677419355</v>
      </c>
      <c r="L1549" s="33">
        <v>46.4571428571429</v>
      </c>
      <c r="M1549" s="7"/>
      <c r="N1549" s="7"/>
      <c r="O1549" s="19"/>
      <c r="P1549" s="19"/>
    </row>
    <row r="1550" ht="16.6" customHeight="1">
      <c r="A1550" s="29">
        <v>44470</v>
      </c>
      <c r="B1550" s="30">
        <v>20.6</v>
      </c>
      <c r="C1550" s="65">
        <v>20.2</v>
      </c>
      <c r="D1550" s="65">
        <v>20.8761904761905</v>
      </c>
      <c r="E1550" s="31"/>
      <c r="F1550" s="30">
        <v>7.2</v>
      </c>
      <c r="G1550" s="65">
        <v>7.2</v>
      </c>
      <c r="H1550" s="65">
        <v>7.31428571428571</v>
      </c>
      <c r="I1550" s="32"/>
      <c r="J1550" s="33">
        <v>44.1960000000005</v>
      </c>
      <c r="K1550" s="33">
        <v>43.8516129032258</v>
      </c>
      <c r="L1550" s="33">
        <v>34.925</v>
      </c>
      <c r="M1550" s="7"/>
      <c r="N1550" s="7"/>
      <c r="O1550" s="19"/>
      <c r="P1550" s="19"/>
    </row>
    <row r="1551" ht="16.6" customHeight="1">
      <c r="A1551" s="29">
        <v>44501</v>
      </c>
      <c r="B1551" s="30">
        <v>24.6</v>
      </c>
      <c r="C1551" s="65">
        <v>23.7</v>
      </c>
      <c r="D1551" s="65">
        <v>24.7619047619048</v>
      </c>
      <c r="E1551" s="31"/>
      <c r="F1551" s="30">
        <v>9.6</v>
      </c>
      <c r="G1551" s="65">
        <v>9.5</v>
      </c>
      <c r="H1551" s="65">
        <v>10.2761904761905</v>
      </c>
      <c r="I1551" s="32"/>
      <c r="J1551" s="33">
        <v>32.5120000000004</v>
      </c>
      <c r="K1551" s="33">
        <v>34.858064516129</v>
      </c>
      <c r="L1551" s="33">
        <v>46.8666666666667</v>
      </c>
      <c r="M1551" s="7"/>
      <c r="N1551" s="7"/>
      <c r="O1551" s="19">
        <f>AVERAGE(B1553,F1553)</f>
        <v>14.3583333333333</v>
      </c>
      <c r="P1551" t="s" s="34">
        <v>16</v>
      </c>
    </row>
    <row r="1552" ht="16.6" customHeight="1">
      <c r="A1552" s="29">
        <v>44531</v>
      </c>
      <c r="B1552" s="30">
        <v>27.1</v>
      </c>
      <c r="C1552" s="65">
        <v>26.7</v>
      </c>
      <c r="D1552" s="65">
        <v>27.3</v>
      </c>
      <c r="E1552" s="31"/>
      <c r="F1552" s="30">
        <v>11.5</v>
      </c>
      <c r="G1552" s="65">
        <v>11.4</v>
      </c>
      <c r="H1552" s="65">
        <v>11.7</v>
      </c>
      <c r="I1552" s="32"/>
      <c r="J1552" s="33">
        <v>38.3540000000005</v>
      </c>
      <c r="K1552" s="33">
        <v>38.0612903225806</v>
      </c>
      <c r="L1552" s="33">
        <v>33.3809523809524</v>
      </c>
      <c r="M1552" s="7"/>
      <c r="N1552" s="7"/>
      <c r="O1552" s="19">
        <f>AVERAGE(D1553,H1553)</f>
        <v>14.7039231601732</v>
      </c>
      <c r="P1552" t="s" s="34">
        <v>17</v>
      </c>
    </row>
    <row r="1553" ht="16.6" customHeight="1">
      <c r="A1553" t="s" s="35">
        <v>18</v>
      </c>
      <c r="B1553" s="36">
        <f>AVERAGE(B1541:B1552)</f>
        <v>20.65</v>
      </c>
      <c r="C1553" s="36">
        <f>AVERAGE(C1541:C1552)</f>
        <v>20.525</v>
      </c>
      <c r="D1553" s="36">
        <f>AVERAGE(D1541:D1552)</f>
        <v>21.0594336219336</v>
      </c>
      <c r="E1553" s="37"/>
      <c r="F1553" s="36">
        <f>AVERAGE(F1541:F1552)</f>
        <v>8.06666666666667</v>
      </c>
      <c r="G1553" s="36">
        <f>AVERAGE(G1541:G1552)</f>
        <v>8.074999999999999</v>
      </c>
      <c r="H1553" s="36">
        <f>AVERAGE(H1541:H1552)</f>
        <v>8.34841269841271</v>
      </c>
      <c r="I1553" s="38"/>
      <c r="J1553" s="36">
        <f>AVERAGE(J1541:J1552)</f>
        <v>43.3705000000005</v>
      </c>
      <c r="K1553" s="36">
        <f>AVERAGE(K1541:K1552)</f>
        <v>43.7688172043011</v>
      </c>
      <c r="L1553" s="36">
        <f>AVERAGE(L1541:L1552)</f>
        <v>40.1353986291486</v>
      </c>
      <c r="M1553" s="7"/>
      <c r="N1553" s="7"/>
      <c r="O1553" s="19">
        <f>O1552-O1551</f>
        <v>0.3455898268399</v>
      </c>
      <c r="P1553" t="s" s="39">
        <v>19</v>
      </c>
    </row>
    <row r="1554" ht="16.6" customHeight="1">
      <c r="A1554" s="44"/>
      <c r="B1554" s="41"/>
      <c r="C1554" s="41"/>
      <c r="D1554" s="41"/>
      <c r="E1554" s="42"/>
      <c r="F1554" s="41"/>
      <c r="G1554" s="41"/>
      <c r="H1554" s="41"/>
      <c r="I1554" s="32"/>
      <c r="J1554" s="19"/>
      <c r="K1554" s="19"/>
      <c r="L1554" s="19"/>
      <c r="M1554" s="43"/>
      <c r="N1554" s="19"/>
      <c r="O1554" s="19"/>
      <c r="P1554" s="19"/>
    </row>
    <row r="1555" ht="16.6" customHeight="1">
      <c r="A1555" s="44"/>
      <c r="B1555" s="41"/>
      <c r="C1555" s="41"/>
      <c r="D1555" s="41"/>
      <c r="E1555" s="42"/>
      <c r="F1555" s="41"/>
      <c r="G1555" s="41"/>
      <c r="H1555" s="41"/>
      <c r="I1555" s="32"/>
      <c r="J1555" s="19"/>
      <c r="K1555" s="19"/>
      <c r="L1555" s="19"/>
      <c r="M1555" s="43"/>
      <c r="N1555" s="19"/>
      <c r="O1555" s="19"/>
      <c r="P1555" s="19"/>
    </row>
    <row r="1556" ht="46.65" customHeight="1">
      <c r="A1556" t="s" s="20">
        <v>704</v>
      </c>
      <c r="B1556" t="s" s="21">
        <v>576</v>
      </c>
      <c r="C1556" t="s" s="22">
        <v>705</v>
      </c>
      <c r="D1556" t="s" s="22">
        <v>706</v>
      </c>
      <c r="E1556" s="23"/>
      <c r="F1556" t="s" s="21">
        <v>579</v>
      </c>
      <c r="G1556" t="s" s="24">
        <v>705</v>
      </c>
      <c r="H1556" t="s" s="24">
        <v>706</v>
      </c>
      <c r="I1556" s="32"/>
      <c r="J1556" t="s" s="21">
        <v>707</v>
      </c>
      <c r="K1556" t="s" s="26">
        <v>708</v>
      </c>
      <c r="L1556" t="s" s="26">
        <v>709</v>
      </c>
      <c r="M1556" t="s" s="45">
        <v>710</v>
      </c>
      <c r="N1556" s="7"/>
      <c r="O1556" s="19"/>
      <c r="P1556" s="19"/>
    </row>
    <row r="1557" ht="16.6" customHeight="1">
      <c r="A1557" s="29">
        <v>44197</v>
      </c>
      <c r="B1557" s="30">
        <v>26.1</v>
      </c>
      <c r="C1557" s="65">
        <v>27.2</v>
      </c>
      <c r="D1557" s="65">
        <v>28.2181818181818</v>
      </c>
      <c r="E1557" s="31"/>
      <c r="F1557" s="30">
        <v>11.7</v>
      </c>
      <c r="G1557" s="65">
        <v>11.2</v>
      </c>
      <c r="H1557" s="65">
        <v>11.7681818181818</v>
      </c>
      <c r="I1557" s="32"/>
      <c r="J1557" s="33">
        <v>29.4640000000004</v>
      </c>
      <c r="K1557" s="33">
        <v>25.59375</v>
      </c>
      <c r="L1557" s="33">
        <v>39.3545454545455</v>
      </c>
      <c r="M1557" s="7"/>
      <c r="N1557" s="7"/>
      <c r="O1557" s="19"/>
      <c r="P1557" s="19"/>
    </row>
    <row r="1558" ht="16.6" customHeight="1">
      <c r="A1558" s="29">
        <v>44228</v>
      </c>
      <c r="B1558" s="30">
        <v>26.6</v>
      </c>
      <c r="C1558" s="65">
        <v>27.1</v>
      </c>
      <c r="D1558" s="65">
        <v>27.4181818181818</v>
      </c>
      <c r="E1558" s="31"/>
      <c r="F1558" s="30">
        <v>12.7</v>
      </c>
      <c r="G1558" s="65">
        <v>11.3</v>
      </c>
      <c r="H1558" s="65">
        <v>11.8409090909091</v>
      </c>
      <c r="I1558" s="32"/>
      <c r="J1558" s="33">
        <v>30.2260000000004</v>
      </c>
      <c r="K1558" s="33">
        <v>35.634375</v>
      </c>
      <c r="L1558" s="33">
        <v>26.4818181818182</v>
      </c>
      <c r="M1558" s="7"/>
      <c r="N1558" s="7"/>
      <c r="O1558" s="19"/>
      <c r="P1558" s="19"/>
    </row>
    <row r="1559" ht="16.6" customHeight="1">
      <c r="A1559" s="29">
        <v>44256</v>
      </c>
      <c r="B1559" s="30">
        <v>22.8</v>
      </c>
      <c r="C1559" s="65">
        <v>24</v>
      </c>
      <c r="D1559" s="65">
        <v>24.6181818181818</v>
      </c>
      <c r="E1559" s="31"/>
      <c r="F1559" s="30">
        <v>10.9</v>
      </c>
      <c r="G1559" s="65">
        <v>9.699999999999999</v>
      </c>
      <c r="H1559" s="65">
        <v>9.95454545454545</v>
      </c>
      <c r="I1559" s="32"/>
      <c r="J1559" s="33">
        <v>39.6240000000005</v>
      </c>
      <c r="K1559" s="33">
        <v>41.603125</v>
      </c>
      <c r="L1559" s="33">
        <v>24.2272727272727</v>
      </c>
      <c r="M1559" s="7"/>
      <c r="N1559" s="7"/>
      <c r="O1559" s="19"/>
      <c r="P1559" s="19"/>
    </row>
    <row r="1560" ht="16.6" customHeight="1">
      <c r="A1560" s="29">
        <v>44287</v>
      </c>
      <c r="B1560" s="30">
        <v>18.5</v>
      </c>
      <c r="C1560" s="65">
        <v>19.7</v>
      </c>
      <c r="D1560" s="65">
        <v>20.4181818181818</v>
      </c>
      <c r="E1560" s="31"/>
      <c r="F1560" s="30">
        <v>9.1</v>
      </c>
      <c r="G1560" s="65">
        <v>7.3</v>
      </c>
      <c r="H1560" s="65">
        <v>7.52272727272727</v>
      </c>
      <c r="I1560" s="32"/>
      <c r="J1560" s="33">
        <v>39.6240000000005</v>
      </c>
      <c r="K1560" s="33">
        <v>37.03125</v>
      </c>
      <c r="L1560" s="33">
        <v>35.6954545454545</v>
      </c>
      <c r="M1560" s="7"/>
      <c r="N1560" s="7"/>
      <c r="O1560" s="19"/>
      <c r="P1560" s="19"/>
    </row>
    <row r="1561" ht="16.6" customHeight="1">
      <c r="A1561" s="29">
        <v>44317</v>
      </c>
      <c r="B1561" s="30">
        <v>14.2</v>
      </c>
      <c r="C1561" s="65">
        <v>15.5</v>
      </c>
      <c r="D1561" s="65">
        <v>15.7818181818182</v>
      </c>
      <c r="E1561" s="31"/>
      <c r="F1561" s="30">
        <v>6.9</v>
      </c>
      <c r="G1561" s="65">
        <v>5.6</v>
      </c>
      <c r="H1561" s="65">
        <v>5.47727272727273</v>
      </c>
      <c r="I1561" s="32"/>
      <c r="J1561" s="33">
        <v>60.9600000000007</v>
      </c>
      <c r="K1561" s="33">
        <v>65.91249999999999</v>
      </c>
      <c r="L1561" s="33">
        <v>52.8</v>
      </c>
      <c r="M1561" s="7"/>
      <c r="N1561" s="7"/>
      <c r="O1561" s="19"/>
      <c r="P1561" s="19"/>
    </row>
    <row r="1562" ht="16.6" customHeight="1">
      <c r="A1562" s="29">
        <v>44348</v>
      </c>
      <c r="B1562" s="30">
        <v>11.1</v>
      </c>
      <c r="C1562" s="65">
        <v>12.5</v>
      </c>
      <c r="D1562" s="65">
        <v>12.9136363636364</v>
      </c>
      <c r="E1562" s="31"/>
      <c r="F1562" s="30">
        <v>5.1</v>
      </c>
      <c r="G1562" s="65">
        <v>3.9</v>
      </c>
      <c r="H1562" s="65">
        <v>4.20454545454545</v>
      </c>
      <c r="I1562" s="32"/>
      <c r="J1562" s="33">
        <v>73.4060000000009</v>
      </c>
      <c r="K1562" s="33">
        <v>73.51875</v>
      </c>
      <c r="L1562" s="33">
        <v>54.7454545454545</v>
      </c>
      <c r="M1562" s="7"/>
      <c r="N1562" s="7"/>
      <c r="O1562" s="19"/>
      <c r="P1562" s="19"/>
    </row>
    <row r="1563" ht="16.6" customHeight="1">
      <c r="A1563" s="29">
        <v>44378</v>
      </c>
      <c r="B1563" s="30">
        <v>10.6</v>
      </c>
      <c r="C1563" s="65">
        <v>11.8</v>
      </c>
      <c r="D1563" s="65">
        <v>12.2</v>
      </c>
      <c r="E1563" s="31"/>
      <c r="F1563" s="30">
        <v>4.2</v>
      </c>
      <c r="G1563" s="65">
        <v>3.4</v>
      </c>
      <c r="H1563" s="65">
        <v>3.6952380952381</v>
      </c>
      <c r="I1563" s="32"/>
      <c r="J1563" s="33">
        <v>60.9600000000007</v>
      </c>
      <c r="K1563" s="33">
        <v>65.21250000000001</v>
      </c>
      <c r="L1563" s="33">
        <v>58.5045454545455</v>
      </c>
      <c r="M1563" s="7"/>
      <c r="N1563" s="7"/>
      <c r="O1563" s="19"/>
      <c r="P1563" s="19"/>
    </row>
    <row r="1564" ht="16.6" customHeight="1">
      <c r="A1564" s="29">
        <v>44409</v>
      </c>
      <c r="B1564" s="30">
        <v>12.1</v>
      </c>
      <c r="C1564" s="65">
        <v>13</v>
      </c>
      <c r="D1564" s="65">
        <v>13.352380952381</v>
      </c>
      <c r="E1564" s="31"/>
      <c r="F1564" s="30">
        <v>4.9</v>
      </c>
      <c r="G1564" s="65">
        <v>3.9</v>
      </c>
      <c r="H1564" s="65">
        <v>3.9</v>
      </c>
      <c r="I1564" s="32"/>
      <c r="J1564" s="33">
        <v>63.5000000000008</v>
      </c>
      <c r="K1564" s="33">
        <v>68.559375</v>
      </c>
      <c r="L1564" s="33">
        <v>66.9714285714286</v>
      </c>
      <c r="M1564" s="7"/>
      <c r="N1564" s="7"/>
      <c r="O1564" s="19"/>
      <c r="P1564" s="19"/>
    </row>
    <row r="1565" ht="16.6" customHeight="1">
      <c r="A1565" s="29">
        <v>44440</v>
      </c>
      <c r="B1565" s="30">
        <v>14.8</v>
      </c>
      <c r="C1565" s="65">
        <v>15.3</v>
      </c>
      <c r="D1565" s="65">
        <v>16.0380952380952</v>
      </c>
      <c r="E1565" s="31"/>
      <c r="F1565" s="30">
        <v>6.2</v>
      </c>
      <c r="G1565" s="65">
        <v>5.1</v>
      </c>
      <c r="H1565" s="65">
        <v>5.1952380952381</v>
      </c>
      <c r="I1565" s="32"/>
      <c r="J1565" s="33">
        <v>65.7860000000008</v>
      </c>
      <c r="K1565" s="33">
        <v>69.921875</v>
      </c>
      <c r="L1565" s="33">
        <v>53.0714285714286</v>
      </c>
      <c r="M1565" s="7"/>
      <c r="N1565" s="7"/>
      <c r="O1565" s="19"/>
      <c r="P1565" s="19"/>
    </row>
    <row r="1566" ht="16.6" customHeight="1">
      <c r="A1566" s="29">
        <v>44470</v>
      </c>
      <c r="B1566" s="30">
        <v>17.9</v>
      </c>
      <c r="C1566" s="65">
        <v>18.4</v>
      </c>
      <c r="D1566" s="65">
        <v>19.3714285714286</v>
      </c>
      <c r="E1566" s="31"/>
      <c r="F1566" s="30">
        <v>7.7</v>
      </c>
      <c r="G1566" s="65">
        <v>6.1</v>
      </c>
      <c r="H1566" s="65">
        <v>6.06190476190476</v>
      </c>
      <c r="I1566" s="32"/>
      <c r="J1566" s="33">
        <v>60.1980000000007</v>
      </c>
      <c r="K1566" s="33">
        <v>56.203125</v>
      </c>
      <c r="L1566" s="33">
        <v>42.5666666666667</v>
      </c>
      <c r="M1566" s="7"/>
      <c r="N1566" s="7"/>
      <c r="O1566" s="19"/>
      <c r="P1566" s="19"/>
    </row>
    <row r="1567" ht="16.6" customHeight="1">
      <c r="A1567" s="29">
        <v>44501</v>
      </c>
      <c r="B1567" s="30">
        <v>21.7</v>
      </c>
      <c r="C1567" s="65">
        <v>21.7</v>
      </c>
      <c r="D1567" s="65">
        <v>23.1285714285714</v>
      </c>
      <c r="E1567" s="31"/>
      <c r="F1567" s="30">
        <v>9.199999999999999</v>
      </c>
      <c r="G1567" s="65">
        <v>7.8</v>
      </c>
      <c r="H1567" s="65">
        <v>8.40952380952381</v>
      </c>
      <c r="I1567" s="32"/>
      <c r="J1567" s="33">
        <v>44.9580000000005</v>
      </c>
      <c r="K1567" s="33">
        <v>43.95625</v>
      </c>
      <c r="L1567" s="33">
        <v>43.8952380952381</v>
      </c>
      <c r="M1567" s="7"/>
      <c r="N1567" s="7"/>
      <c r="O1567" s="19">
        <f>AVERAGE(B1569,F1569)</f>
        <v>13.325</v>
      </c>
      <c r="P1567" t="s" s="34">
        <v>16</v>
      </c>
    </row>
    <row r="1568" ht="16.6" customHeight="1">
      <c r="A1568" s="29">
        <v>44531</v>
      </c>
      <c r="B1568" s="30">
        <v>24.1</v>
      </c>
      <c r="C1568" s="65">
        <v>24.9</v>
      </c>
      <c r="D1568" s="65">
        <v>25.9285714285714</v>
      </c>
      <c r="E1568" s="31"/>
      <c r="F1568" s="30">
        <v>10.7</v>
      </c>
      <c r="G1568" s="65">
        <v>9.4</v>
      </c>
      <c r="H1568" s="65">
        <v>9.81428571428571</v>
      </c>
      <c r="I1568" s="32"/>
      <c r="J1568" s="33">
        <v>35.8140000000004</v>
      </c>
      <c r="K1568" s="33">
        <v>42.525</v>
      </c>
      <c r="L1568" s="33">
        <v>39.347619047619</v>
      </c>
      <c r="M1568" s="7"/>
      <c r="N1568" s="7"/>
      <c r="O1568" s="19">
        <f>AVERAGE(D1569,H1569)</f>
        <v>13.6346500721501</v>
      </c>
      <c r="P1568" t="s" s="34">
        <v>17</v>
      </c>
    </row>
    <row r="1569" ht="16.6" customHeight="1">
      <c r="A1569" t="s" s="35">
        <v>18</v>
      </c>
      <c r="B1569" s="36">
        <f>AVERAGE(B1557:B1568)</f>
        <v>18.375</v>
      </c>
      <c r="C1569" s="36">
        <f>AVERAGE(C1557:C1568)</f>
        <v>19.2583333333333</v>
      </c>
      <c r="D1569" s="36">
        <f>AVERAGE(D1557:D1568)</f>
        <v>19.9489357864358</v>
      </c>
      <c r="E1569" s="37"/>
      <c r="F1569" s="36">
        <f>AVERAGE(F1557:F1568)</f>
        <v>8.275</v>
      </c>
      <c r="G1569" s="36">
        <f>AVERAGE(G1557:G1568)</f>
        <v>7.05833333333333</v>
      </c>
      <c r="H1569" s="36">
        <f>AVERAGE(H1557:H1568)</f>
        <v>7.32036435786436</v>
      </c>
      <c r="I1569" s="38"/>
      <c r="J1569" s="36">
        <f>AVERAGE(J1557:J1568)</f>
        <v>50.3766666666673</v>
      </c>
      <c r="K1569" s="36">
        <f>AVERAGE(K1557:K1568)</f>
        <v>52.1393229166667</v>
      </c>
      <c r="L1569" s="36">
        <f>AVERAGE(L1557:L1568)</f>
        <v>44.8051226551227</v>
      </c>
      <c r="M1569" s="7"/>
      <c r="N1569" s="7"/>
      <c r="O1569" s="19">
        <f>O1568-O1567</f>
        <v>0.3096500721501</v>
      </c>
      <c r="P1569" t="s" s="39">
        <v>19</v>
      </c>
    </row>
    <row r="1570" ht="16.6" customHeight="1">
      <c r="A1570" s="44"/>
      <c r="B1570" s="41"/>
      <c r="C1570" s="41"/>
      <c r="D1570" s="41"/>
      <c r="E1570" s="42"/>
      <c r="F1570" s="41"/>
      <c r="G1570" s="41"/>
      <c r="H1570" s="41"/>
      <c r="I1570" s="32"/>
      <c r="J1570" s="19"/>
      <c r="K1570" s="19"/>
      <c r="L1570" s="19"/>
      <c r="M1570" s="43"/>
      <c r="N1570" s="19"/>
      <c r="O1570" s="19"/>
      <c r="P1570" s="19"/>
    </row>
    <row r="1571" ht="16.6" customHeight="1">
      <c r="A1571" s="44"/>
      <c r="B1571" s="41"/>
      <c r="C1571" s="41"/>
      <c r="D1571" s="41"/>
      <c r="E1571" s="42"/>
      <c r="F1571" s="41"/>
      <c r="G1571" s="41"/>
      <c r="H1571" s="41"/>
      <c r="I1571" s="32"/>
      <c r="J1571" s="19"/>
      <c r="K1571" s="19"/>
      <c r="L1571" s="19"/>
      <c r="M1571" s="43"/>
      <c r="N1571" s="28"/>
      <c r="O1571" s="28"/>
      <c r="P1571" s="28"/>
    </row>
    <row r="1572" ht="46.65" customHeight="1">
      <c r="A1572" t="s" s="20">
        <v>711</v>
      </c>
      <c r="B1572" t="s" s="21">
        <v>567</v>
      </c>
      <c r="C1572" t="s" s="22">
        <v>712</v>
      </c>
      <c r="D1572" t="s" s="22">
        <v>713</v>
      </c>
      <c r="E1572" s="23"/>
      <c r="F1572" t="s" s="21">
        <v>570</v>
      </c>
      <c r="G1572" t="s" s="24">
        <v>712</v>
      </c>
      <c r="H1572" t="s" s="24">
        <v>713</v>
      </c>
      <c r="I1572" s="32"/>
      <c r="J1572" t="s" s="21">
        <v>714</v>
      </c>
      <c r="K1572" t="s" s="26">
        <v>715</v>
      </c>
      <c r="L1572" t="s" s="26">
        <v>716</v>
      </c>
      <c r="M1572" t="s" s="56">
        <v>717</v>
      </c>
      <c r="N1572" s="7"/>
      <c r="O1572" s="46"/>
      <c r="P1572" s="19"/>
    </row>
    <row r="1573" ht="16.6" customHeight="1">
      <c r="A1573" s="29">
        <v>44197</v>
      </c>
      <c r="B1573" s="30">
        <v>24.8</v>
      </c>
      <c r="C1573" s="65">
        <v>25.2</v>
      </c>
      <c r="D1573" s="65">
        <v>26.6714285714286</v>
      </c>
      <c r="E1573" s="31"/>
      <c r="F1573" s="30">
        <v>10.7</v>
      </c>
      <c r="G1573" s="65">
        <v>11</v>
      </c>
      <c r="H1573" s="65">
        <v>11.9428571428571</v>
      </c>
      <c r="I1573" s="32"/>
      <c r="J1573" s="33">
        <v>36.0680000000004</v>
      </c>
      <c r="K1573" s="33">
        <v>30.3851851851852</v>
      </c>
      <c r="L1573" s="33">
        <v>43.8454545454545</v>
      </c>
      <c r="M1573" s="7"/>
      <c r="N1573" s="7"/>
      <c r="O1573" s="47"/>
      <c r="P1573" s="19"/>
    </row>
    <row r="1574" ht="16.6" customHeight="1">
      <c r="A1574" s="29">
        <v>44228</v>
      </c>
      <c r="B1574" s="30">
        <v>25.4</v>
      </c>
      <c r="C1574" s="65">
        <v>25.1</v>
      </c>
      <c r="D1574" s="65">
        <v>25.8095238095238</v>
      </c>
      <c r="E1574" s="31"/>
      <c r="F1574" s="30">
        <v>11.9</v>
      </c>
      <c r="G1574" s="65">
        <v>11.5</v>
      </c>
      <c r="H1574" s="65">
        <v>11.9571428571429</v>
      </c>
      <c r="I1574" s="32"/>
      <c r="J1574" s="33">
        <v>38.6080000000005</v>
      </c>
      <c r="K1574" s="33">
        <v>44.8481481481481</v>
      </c>
      <c r="L1574" s="33">
        <v>37.0545454545455</v>
      </c>
      <c r="M1574" s="7"/>
      <c r="N1574" s="7"/>
      <c r="O1574" s="47"/>
      <c r="P1574" s="19"/>
    </row>
    <row r="1575" ht="16.6" customHeight="1">
      <c r="A1575" s="29">
        <v>44256</v>
      </c>
      <c r="B1575" s="30">
        <v>21.4</v>
      </c>
      <c r="C1575" s="65">
        <v>22.3</v>
      </c>
      <c r="D1575" s="65">
        <v>23.1</v>
      </c>
      <c r="E1575" s="31"/>
      <c r="F1575" s="30">
        <v>9.699999999999999</v>
      </c>
      <c r="G1575" s="65">
        <v>10</v>
      </c>
      <c r="H1575" s="65">
        <v>10.3285714285714</v>
      </c>
      <c r="I1575" s="32"/>
      <c r="J1575" s="33">
        <v>48.5140000000006</v>
      </c>
      <c r="K1575" s="33">
        <v>51.1444444444444</v>
      </c>
      <c r="L1575" s="33">
        <v>33.847619047619</v>
      </c>
      <c r="M1575" s="7"/>
      <c r="N1575" s="7"/>
      <c r="O1575" s="47"/>
      <c r="P1575" s="19"/>
    </row>
    <row r="1576" ht="16.6" customHeight="1">
      <c r="A1576" s="29">
        <v>44287</v>
      </c>
      <c r="B1576" s="30">
        <v>17.3</v>
      </c>
      <c r="C1576" s="65">
        <v>17.7</v>
      </c>
      <c r="D1576" s="65">
        <v>18.7333333333333</v>
      </c>
      <c r="E1576" s="31"/>
      <c r="F1576" s="30">
        <v>7.6</v>
      </c>
      <c r="G1576" s="65">
        <v>7.5</v>
      </c>
      <c r="H1576" s="65">
        <v>7.57619047619048</v>
      </c>
      <c r="I1576" s="32"/>
      <c r="J1576" s="33">
        <v>52.0700000000006</v>
      </c>
      <c r="K1576" s="33">
        <v>43.8037037037037</v>
      </c>
      <c r="L1576" s="33">
        <v>40.8181818181818</v>
      </c>
      <c r="M1576" s="7"/>
      <c r="N1576" s="7"/>
      <c r="O1576" s="47"/>
      <c r="P1576" s="19"/>
    </row>
    <row r="1577" ht="16.6" customHeight="1">
      <c r="A1577" s="29">
        <v>44317</v>
      </c>
      <c r="B1577" s="30">
        <v>13.2</v>
      </c>
      <c r="C1577" s="65">
        <v>13.7</v>
      </c>
      <c r="D1577" s="65">
        <v>14.247619047619</v>
      </c>
      <c r="E1577" s="31"/>
      <c r="F1577" s="30">
        <v>5.9</v>
      </c>
      <c r="G1577" s="65">
        <v>5.7</v>
      </c>
      <c r="H1577" s="65">
        <v>5.3</v>
      </c>
      <c r="I1577" s="32"/>
      <c r="J1577" s="33">
        <v>66.29400000000081</v>
      </c>
      <c r="K1577" s="33">
        <v>74.3333333333333</v>
      </c>
      <c r="L1577" s="33">
        <v>51.5636363636364</v>
      </c>
      <c r="M1577" s="7"/>
      <c r="N1577" s="7"/>
      <c r="O1577" s="47"/>
      <c r="P1577" s="19"/>
    </row>
    <row r="1578" ht="16.6" customHeight="1">
      <c r="A1578" s="29">
        <v>44348</v>
      </c>
      <c r="B1578" s="30">
        <v>10.2</v>
      </c>
      <c r="C1578" s="65">
        <v>10.8</v>
      </c>
      <c r="D1578" s="65">
        <v>11.3619047619048</v>
      </c>
      <c r="E1578" s="31"/>
      <c r="F1578" s="30">
        <v>4.3</v>
      </c>
      <c r="G1578" s="65">
        <v>4</v>
      </c>
      <c r="H1578" s="65">
        <v>3.72857142857143</v>
      </c>
      <c r="I1578" s="32"/>
      <c r="J1578" s="33">
        <v>72.6440000000009</v>
      </c>
      <c r="K1578" s="33">
        <v>72.3592592592593</v>
      </c>
      <c r="L1578" s="33">
        <v>55.3</v>
      </c>
      <c r="M1578" s="7"/>
      <c r="N1578" s="7"/>
      <c r="O1578" s="47"/>
      <c r="P1578" s="19"/>
    </row>
    <row r="1579" ht="16.6" customHeight="1">
      <c r="A1579" s="29">
        <v>44378</v>
      </c>
      <c r="B1579" s="30">
        <v>9.6</v>
      </c>
      <c r="C1579" s="65">
        <v>10.1</v>
      </c>
      <c r="D1579" s="65">
        <v>10.63</v>
      </c>
      <c r="E1579" s="31"/>
      <c r="F1579" s="30">
        <v>3.5</v>
      </c>
      <c r="G1579" s="65">
        <v>3.2</v>
      </c>
      <c r="H1579" s="65">
        <v>3.24</v>
      </c>
      <c r="I1579" s="32"/>
      <c r="J1579" s="33">
        <v>61.9760000000008</v>
      </c>
      <c r="K1579" s="33">
        <v>73.3</v>
      </c>
      <c r="L1579" s="33">
        <v>61.9090909090909</v>
      </c>
      <c r="M1579" s="7"/>
      <c r="N1579" s="7"/>
      <c r="O1579" s="47"/>
      <c r="P1579" s="19"/>
    </row>
    <row r="1580" ht="16.6" customHeight="1">
      <c r="A1580" s="29">
        <v>44409</v>
      </c>
      <c r="B1580" s="30">
        <v>11.2</v>
      </c>
      <c r="C1580" s="65">
        <v>11.4</v>
      </c>
      <c r="D1580" s="65">
        <v>11.785</v>
      </c>
      <c r="E1580" s="31"/>
      <c r="F1580" s="30">
        <v>3.9</v>
      </c>
      <c r="G1580" s="65">
        <v>3.6</v>
      </c>
      <c r="H1580" s="65">
        <v>3.34</v>
      </c>
      <c r="I1580" s="32"/>
      <c r="J1580" s="33">
        <v>71.1200000000009</v>
      </c>
      <c r="K1580" s="33">
        <v>76.71111111111109</v>
      </c>
      <c r="L1580" s="33">
        <v>65.45999999999999</v>
      </c>
      <c r="M1580" s="7"/>
      <c r="N1580" s="7"/>
      <c r="O1580" s="33"/>
      <c r="P1580" s="19"/>
    </row>
    <row r="1581" ht="16.6" customHeight="1">
      <c r="A1581" s="29">
        <v>44440</v>
      </c>
      <c r="B1581" s="30">
        <v>13.7</v>
      </c>
      <c r="C1581" s="65">
        <v>13.9</v>
      </c>
      <c r="D1581" s="65">
        <v>14.435</v>
      </c>
      <c r="E1581" s="31"/>
      <c r="F1581" s="30">
        <v>5</v>
      </c>
      <c r="G1581" s="65">
        <v>4.8</v>
      </c>
      <c r="H1581" s="65">
        <v>4.535</v>
      </c>
      <c r="I1581" s="32"/>
      <c r="J1581" s="33">
        <v>74.42200000000091</v>
      </c>
      <c r="K1581" s="33">
        <v>81.5</v>
      </c>
      <c r="L1581" s="33">
        <v>60.7238095238095</v>
      </c>
      <c r="M1581" s="7"/>
      <c r="N1581" s="7"/>
      <c r="O1581" s="33"/>
      <c r="P1581" s="19"/>
    </row>
    <row r="1582" ht="16.6" customHeight="1">
      <c r="A1582" s="29">
        <v>44470</v>
      </c>
      <c r="B1582" s="30">
        <v>16.6</v>
      </c>
      <c r="C1582" s="65">
        <v>16.7</v>
      </c>
      <c r="D1582" s="65">
        <v>17.5857142857143</v>
      </c>
      <c r="E1582" s="31"/>
      <c r="F1582" s="30">
        <v>6.3</v>
      </c>
      <c r="G1582" s="65">
        <v>6.2</v>
      </c>
      <c r="H1582" s="65">
        <v>6.02380952380952</v>
      </c>
      <c r="I1582" s="32"/>
      <c r="J1582" s="33">
        <v>63.5000000000008</v>
      </c>
      <c r="K1582" s="33">
        <v>67.43333333333329</v>
      </c>
      <c r="L1582" s="33">
        <v>51.6285714285714</v>
      </c>
      <c r="M1582" s="7"/>
      <c r="N1582" s="7"/>
      <c r="O1582" s="33"/>
      <c r="P1582" s="19"/>
    </row>
    <row r="1583" ht="16.6" customHeight="1">
      <c r="A1583" s="29">
        <v>44501</v>
      </c>
      <c r="B1583" s="30">
        <v>19.8</v>
      </c>
      <c r="C1583" s="65">
        <v>19.7</v>
      </c>
      <c r="D1583" s="65">
        <v>21.147619047619</v>
      </c>
      <c r="E1583" s="31"/>
      <c r="F1583" s="30">
        <v>7.7</v>
      </c>
      <c r="G1583" s="65">
        <v>7.8</v>
      </c>
      <c r="H1583" s="65">
        <v>8.633333333333329</v>
      </c>
      <c r="I1583" s="32"/>
      <c r="J1583" s="33">
        <v>50.0380000000006</v>
      </c>
      <c r="K1583" s="33">
        <v>54.3185185185185</v>
      </c>
      <c r="L1583" s="33">
        <v>54.9428571428571</v>
      </c>
      <c r="M1583" s="7"/>
      <c r="N1583" s="7"/>
      <c r="O1583" s="19">
        <f>AVERAGE(B1585,F1585)</f>
        <v>12.1541666666667</v>
      </c>
      <c r="P1583" t="s" s="34">
        <v>16</v>
      </c>
    </row>
    <row r="1584" ht="16.6" customHeight="1">
      <c r="A1584" s="29">
        <v>44531</v>
      </c>
      <c r="B1584" s="30">
        <v>22.6</v>
      </c>
      <c r="C1584" s="65">
        <v>22.7</v>
      </c>
      <c r="D1584" s="65">
        <v>23.8904761904762</v>
      </c>
      <c r="E1584" s="31"/>
      <c r="F1584" s="30">
        <v>9.4</v>
      </c>
      <c r="G1584" s="65">
        <v>9.5</v>
      </c>
      <c r="H1584" s="65">
        <v>9.676190476190479</v>
      </c>
      <c r="I1584" s="32"/>
      <c r="J1584" s="33">
        <v>50.5460000000006</v>
      </c>
      <c r="K1584" s="33">
        <v>55.462962962963</v>
      </c>
      <c r="L1584" s="33">
        <v>41.8761904761905</v>
      </c>
      <c r="M1584" s="7"/>
      <c r="N1584" s="7"/>
      <c r="O1584" s="19">
        <f>AVERAGE(D1585,H1585)</f>
        <v>12.7366369047619</v>
      </c>
      <c r="P1584" t="s" s="34">
        <v>17</v>
      </c>
    </row>
    <row r="1585" ht="16.6" customHeight="1">
      <c r="A1585" t="s" s="35">
        <v>18</v>
      </c>
      <c r="B1585" s="36">
        <f>AVERAGE(B1573:B1584)</f>
        <v>17.15</v>
      </c>
      <c r="C1585" s="36">
        <f>AVERAGE(C1573:C1584)</f>
        <v>17.4416666666667</v>
      </c>
      <c r="D1585" s="36">
        <f>AVERAGE(D1573:D1584)</f>
        <v>18.2831349206349</v>
      </c>
      <c r="E1585" s="37"/>
      <c r="F1585" s="36">
        <f>AVERAGE(F1573:F1584)</f>
        <v>7.15833333333333</v>
      </c>
      <c r="G1585" s="36">
        <f>AVERAGE(G1573:G1584)</f>
        <v>7.06666666666667</v>
      </c>
      <c r="H1585" s="36">
        <f>AVERAGE(H1573:H1584)</f>
        <v>7.19013888888889</v>
      </c>
      <c r="I1585" s="38"/>
      <c r="J1585" s="36">
        <f>AVERAGE(J1573:J1584)</f>
        <v>57.1500000000007</v>
      </c>
      <c r="K1585" s="36">
        <f>AVERAGE(K1573:K1584)</f>
        <v>60.4666666666667</v>
      </c>
      <c r="L1585" s="36">
        <f>AVERAGE(L1573:L1584)</f>
        <v>49.9141630591631</v>
      </c>
      <c r="M1585" s="7"/>
      <c r="N1585" s="7"/>
      <c r="O1585" s="19">
        <f>O1584-O1583</f>
        <v>0.5824702380952</v>
      </c>
      <c r="P1585" t="s" s="39">
        <v>19</v>
      </c>
    </row>
    <row r="1586" ht="16.6" customHeight="1">
      <c r="A1586" s="44"/>
      <c r="B1586" s="41"/>
      <c r="C1586" s="41"/>
      <c r="D1586" t="s" s="40">
        <v>55</v>
      </c>
      <c r="E1586" s="42"/>
      <c r="F1586" s="41"/>
      <c r="G1586" s="41"/>
      <c r="H1586" t="s" s="40">
        <v>21</v>
      </c>
      <c r="I1586" s="32"/>
      <c r="J1586" s="19"/>
      <c r="K1586" s="19"/>
      <c r="L1586" s="19"/>
      <c r="M1586" s="43"/>
      <c r="N1586" s="19"/>
      <c r="O1586" s="19"/>
      <c r="P1586" s="19"/>
    </row>
    <row r="1587" ht="16.6" customHeight="1">
      <c r="A1587" s="44"/>
      <c r="B1587" s="41"/>
      <c r="C1587" s="41"/>
      <c r="D1587" s="41"/>
      <c r="E1587" s="42"/>
      <c r="F1587" s="41"/>
      <c r="G1587" s="41"/>
      <c r="H1587" s="41"/>
      <c r="I1587" s="32"/>
      <c r="J1587" s="19"/>
      <c r="K1587" s="19"/>
      <c r="L1587" s="19"/>
      <c r="M1587" s="43"/>
      <c r="N1587" s="19"/>
      <c r="O1587" s="19"/>
      <c r="P1587" s="19"/>
    </row>
    <row r="1588" ht="46.65" customHeight="1">
      <c r="A1588" t="s" s="20">
        <v>718</v>
      </c>
      <c r="B1588" t="s" s="21">
        <v>441</v>
      </c>
      <c r="C1588" t="s" s="22">
        <v>719</v>
      </c>
      <c r="D1588" t="s" s="22">
        <v>720</v>
      </c>
      <c r="E1588" s="23"/>
      <c r="F1588" t="s" s="21">
        <v>444</v>
      </c>
      <c r="G1588" t="s" s="24">
        <v>719</v>
      </c>
      <c r="H1588" t="s" s="24">
        <v>720</v>
      </c>
      <c r="I1588" s="25"/>
      <c r="J1588" t="s" s="21">
        <v>721</v>
      </c>
      <c r="K1588" t="s" s="26">
        <v>722</v>
      </c>
      <c r="L1588" t="s" s="26">
        <v>723</v>
      </c>
      <c r="M1588" t="s" s="45">
        <v>724</v>
      </c>
      <c r="N1588" s="7"/>
      <c r="O1588" s="19"/>
      <c r="P1588" s="19"/>
    </row>
    <row r="1589" ht="16.6" customHeight="1">
      <c r="A1589" s="29">
        <v>44197</v>
      </c>
      <c r="B1589" s="30">
        <v>22</v>
      </c>
      <c r="C1589" s="65">
        <v>21.4</v>
      </c>
      <c r="D1589" s="65">
        <v>21.4681818181818</v>
      </c>
      <c r="E1589" s="31"/>
      <c r="F1589" s="30">
        <v>13.3</v>
      </c>
      <c r="G1589" s="65">
        <v>13.4</v>
      </c>
      <c r="H1589" s="65">
        <v>14.3</v>
      </c>
      <c r="I1589" s="32"/>
      <c r="J1589" s="33">
        <v>43.9420000000005</v>
      </c>
      <c r="K1589" s="33">
        <v>43.0402985074627</v>
      </c>
      <c r="L1589" s="33">
        <v>45.0761904761905</v>
      </c>
      <c r="M1589" s="7"/>
      <c r="N1589" s="7"/>
      <c r="O1589" s="19"/>
      <c r="P1589" s="19"/>
    </row>
    <row r="1590" ht="16.6" customHeight="1">
      <c r="A1590" s="29">
        <v>44228</v>
      </c>
      <c r="B1590" s="30">
        <v>22.2</v>
      </c>
      <c r="C1590" s="65">
        <v>21.5</v>
      </c>
      <c r="D1590" s="65">
        <v>21.1909090909091</v>
      </c>
      <c r="E1590" s="31"/>
      <c r="F1590" s="30">
        <v>13.9</v>
      </c>
      <c r="G1590" s="65">
        <v>14</v>
      </c>
      <c r="H1590" s="65">
        <v>14.9</v>
      </c>
      <c r="I1590" s="32"/>
      <c r="J1590" s="33">
        <v>39.8780000000005</v>
      </c>
      <c r="K1590" s="33">
        <v>39.5417910447761</v>
      </c>
      <c r="L1590" s="33">
        <v>39.89</v>
      </c>
      <c r="M1590" s="7"/>
      <c r="N1590" s="7"/>
      <c r="O1590" s="19"/>
      <c r="P1590" s="19"/>
    </row>
    <row r="1591" ht="16.6" customHeight="1">
      <c r="A1591" s="29">
        <v>44256</v>
      </c>
      <c r="B1591" s="30">
        <v>20.9</v>
      </c>
      <c r="C1591" s="65">
        <v>20.4</v>
      </c>
      <c r="D1591" s="65">
        <v>20.3181818181818</v>
      </c>
      <c r="E1591" s="31"/>
      <c r="F1591" s="30">
        <v>13.1</v>
      </c>
      <c r="G1591" s="65">
        <v>13.3</v>
      </c>
      <c r="H1591" s="65">
        <v>14.0636363636364</v>
      </c>
      <c r="I1591" s="32"/>
      <c r="J1591" s="33">
        <v>52.0700000000006</v>
      </c>
      <c r="K1591" s="33">
        <v>54.1134328358209</v>
      </c>
      <c r="L1591" s="33">
        <v>53.9681818181818</v>
      </c>
      <c r="M1591" s="7"/>
      <c r="N1591" s="7"/>
      <c r="O1591" s="19"/>
      <c r="P1591" s="19"/>
    </row>
    <row r="1592" ht="16.6" customHeight="1">
      <c r="A1592" s="29">
        <v>44287</v>
      </c>
      <c r="B1592" s="30">
        <v>18.5</v>
      </c>
      <c r="C1592" s="65">
        <v>18</v>
      </c>
      <c r="D1592" s="65">
        <v>17.9909090909091</v>
      </c>
      <c r="E1592" s="31"/>
      <c r="F1592" s="30">
        <v>10.8</v>
      </c>
      <c r="G1592" s="65">
        <v>11.7</v>
      </c>
      <c r="H1592" s="65">
        <v>12.4272727272727</v>
      </c>
      <c r="I1592" s="32"/>
      <c r="J1592" s="33">
        <v>67.81800000000079</v>
      </c>
      <c r="K1592" s="33">
        <v>66.710447761194</v>
      </c>
      <c r="L1592" s="33">
        <v>64.38095238095239</v>
      </c>
      <c r="M1592" s="7"/>
      <c r="N1592" s="7"/>
      <c r="O1592" s="19"/>
      <c r="P1592" s="19"/>
    </row>
    <row r="1593" ht="16.6" customHeight="1">
      <c r="A1593" s="29">
        <v>44317</v>
      </c>
      <c r="B1593" s="30">
        <v>15.9</v>
      </c>
      <c r="C1593" s="65">
        <v>15.6</v>
      </c>
      <c r="D1593" s="65">
        <v>15.5545454545455</v>
      </c>
      <c r="E1593" s="31"/>
      <c r="F1593" s="30">
        <v>9.9</v>
      </c>
      <c r="G1593" s="65">
        <v>10.1</v>
      </c>
      <c r="H1593" s="65">
        <v>10.7590909090909</v>
      </c>
      <c r="I1593" s="32"/>
      <c r="J1593" s="33">
        <v>90.9320000000011</v>
      </c>
      <c r="K1593" s="33">
        <v>91.6238805970149</v>
      </c>
      <c r="L1593" s="33">
        <v>90.6272727272727</v>
      </c>
      <c r="M1593" s="7"/>
      <c r="N1593" s="7"/>
      <c r="O1593" s="19"/>
      <c r="P1593" s="19"/>
    </row>
    <row r="1594" ht="16.6" customHeight="1">
      <c r="A1594" s="29">
        <v>44348</v>
      </c>
      <c r="B1594" s="30">
        <v>13.9</v>
      </c>
      <c r="C1594" s="65">
        <v>13.7</v>
      </c>
      <c r="D1594" s="65">
        <v>13.6863636363636</v>
      </c>
      <c r="E1594" s="31"/>
      <c r="F1594" s="30">
        <v>8.4</v>
      </c>
      <c r="G1594" s="65">
        <v>8.5</v>
      </c>
      <c r="H1594" s="65">
        <v>9.07727272727273</v>
      </c>
      <c r="I1594" s="32"/>
      <c r="J1594" s="33">
        <v>100.838000000001</v>
      </c>
      <c r="K1594" s="33">
        <v>100.744776119403</v>
      </c>
      <c r="L1594" s="33">
        <v>89.40000000000001</v>
      </c>
      <c r="M1594" s="7"/>
      <c r="N1594" s="7"/>
      <c r="O1594" s="19"/>
      <c r="P1594" s="19"/>
    </row>
    <row r="1595" ht="16.6" customHeight="1">
      <c r="A1595" s="29">
        <v>44378</v>
      </c>
      <c r="B1595" s="30">
        <v>13.2</v>
      </c>
      <c r="C1595" s="65">
        <v>13</v>
      </c>
      <c r="D1595" s="65">
        <v>13.1</v>
      </c>
      <c r="E1595" s="31"/>
      <c r="F1595" s="30">
        <v>7.4</v>
      </c>
      <c r="G1595" s="65">
        <v>7.6</v>
      </c>
      <c r="H1595" s="65">
        <v>8.40952380952381</v>
      </c>
      <c r="I1595" s="32"/>
      <c r="J1595" s="33">
        <v>95.25000000000119</v>
      </c>
      <c r="K1595" s="33">
        <v>95.6641791044776</v>
      </c>
      <c r="L1595" s="33">
        <v>113.363636363636</v>
      </c>
      <c r="M1595" s="7"/>
      <c r="N1595" s="7"/>
      <c r="O1595" s="19"/>
      <c r="P1595" s="19"/>
    </row>
    <row r="1596" ht="16.6" customHeight="1">
      <c r="A1596" s="29">
        <v>44409</v>
      </c>
      <c r="B1596" s="30">
        <v>14.3</v>
      </c>
      <c r="C1596" s="65">
        <v>13.8</v>
      </c>
      <c r="D1596" s="65">
        <v>13.6285714285714</v>
      </c>
      <c r="E1596" s="31"/>
      <c r="F1596" s="30">
        <v>7.7</v>
      </c>
      <c r="G1596" s="65">
        <v>7.8</v>
      </c>
      <c r="H1596" s="65">
        <v>8.414285714285709</v>
      </c>
      <c r="I1596" s="32"/>
      <c r="J1596" s="33">
        <v>91.9480000000011</v>
      </c>
      <c r="K1596" s="33">
        <v>92.09552238805971</v>
      </c>
      <c r="L1596" s="33">
        <v>121.838095238095</v>
      </c>
      <c r="M1596" s="7"/>
      <c r="N1596" s="7"/>
      <c r="O1596" s="19"/>
      <c r="P1596" s="19"/>
    </row>
    <row r="1597" ht="16.6" customHeight="1">
      <c r="A1597" s="29">
        <v>44440</v>
      </c>
      <c r="B1597" s="30">
        <v>15.6</v>
      </c>
      <c r="C1597" s="65">
        <v>15.2</v>
      </c>
      <c r="D1597" s="65">
        <v>15.1952380952381</v>
      </c>
      <c r="E1597" s="31"/>
      <c r="F1597" s="30">
        <v>8.4</v>
      </c>
      <c r="G1597" s="65">
        <v>8.5</v>
      </c>
      <c r="H1597" s="65">
        <v>9.261904761904759</v>
      </c>
      <c r="I1597" s="32"/>
      <c r="J1597" s="33">
        <v>89.6620000000011</v>
      </c>
      <c r="K1597" s="33">
        <v>89.1044776119403</v>
      </c>
      <c r="L1597" s="33">
        <v>93.4380952380952</v>
      </c>
      <c r="M1597" s="7"/>
      <c r="N1597" s="7"/>
      <c r="O1597" s="19"/>
      <c r="P1597" s="19"/>
    </row>
    <row r="1598" ht="16.6" customHeight="1">
      <c r="A1598" s="29">
        <v>44470</v>
      </c>
      <c r="B1598" s="30">
        <v>17.6</v>
      </c>
      <c r="C1598" s="65">
        <v>17</v>
      </c>
      <c r="D1598" s="65">
        <v>16.9142857142857</v>
      </c>
      <c r="E1598" s="31"/>
      <c r="F1598" s="30">
        <v>9.6</v>
      </c>
      <c r="G1598" s="65">
        <v>9.6</v>
      </c>
      <c r="H1598" s="65">
        <v>10.1142857142857</v>
      </c>
      <c r="I1598" s="32"/>
      <c r="J1598" s="33">
        <v>77.978000000001</v>
      </c>
      <c r="K1598" s="33">
        <v>77.70298507462689</v>
      </c>
      <c r="L1598" s="33">
        <v>72.54000000000001</v>
      </c>
      <c r="M1598" s="7"/>
      <c r="N1598" s="7"/>
      <c r="O1598" s="19"/>
      <c r="P1598" s="19"/>
    </row>
    <row r="1599" ht="16.6" customHeight="1">
      <c r="A1599" s="29">
        <v>44501</v>
      </c>
      <c r="B1599" s="30">
        <v>19.2</v>
      </c>
      <c r="C1599" s="65">
        <v>18.3</v>
      </c>
      <c r="D1599" s="65">
        <v>18.4904761904762</v>
      </c>
      <c r="E1599" s="31"/>
      <c r="F1599" s="30">
        <v>10.7</v>
      </c>
      <c r="G1599" s="65">
        <v>10.7</v>
      </c>
      <c r="H1599" s="65">
        <v>11.7857142857143</v>
      </c>
      <c r="I1599" s="32"/>
      <c r="J1599" s="33">
        <v>58.9280000000007</v>
      </c>
      <c r="K1599" s="33">
        <v>58.6283582089552</v>
      </c>
      <c r="L1599" s="33">
        <v>52</v>
      </c>
      <c r="M1599" s="7"/>
      <c r="N1599" s="7"/>
      <c r="O1599" s="19">
        <f>AVERAGE(B1601,F1601)</f>
        <v>14.1375</v>
      </c>
      <c r="P1599" t="s" s="34">
        <v>16</v>
      </c>
    </row>
    <row r="1600" ht="16.6" customHeight="1">
      <c r="A1600" s="29">
        <v>44531</v>
      </c>
      <c r="B1600" s="30">
        <v>20.7</v>
      </c>
      <c r="C1600" s="65">
        <v>19.9</v>
      </c>
      <c r="D1600" s="65">
        <v>19.8190476190476</v>
      </c>
      <c r="E1600" s="31"/>
      <c r="F1600" s="30">
        <v>12.1</v>
      </c>
      <c r="G1600" s="65">
        <v>12.1</v>
      </c>
      <c r="H1600" s="65">
        <v>12.8428571428571</v>
      </c>
      <c r="I1600" s="32"/>
      <c r="J1600" s="33">
        <v>51.5620000000006</v>
      </c>
      <c r="K1600" s="33">
        <v>50.9910447761194</v>
      </c>
      <c r="L1600" s="33">
        <v>52.9333333333333</v>
      </c>
      <c r="M1600" s="7"/>
      <c r="N1600" s="7"/>
      <c r="O1600" s="19">
        <f>AVERAGE(D1601,H1601)</f>
        <v>14.3213564213564</v>
      </c>
      <c r="P1600" t="s" s="34">
        <v>17</v>
      </c>
    </row>
    <row r="1601" ht="16.6" customHeight="1">
      <c r="A1601" t="s" s="35">
        <v>18</v>
      </c>
      <c r="B1601" s="36">
        <f>AVERAGE(B1589:B1600)</f>
        <v>17.8333333333333</v>
      </c>
      <c r="C1601" s="36">
        <f>AVERAGE(C1589:C1600)</f>
        <v>17.3166666666667</v>
      </c>
      <c r="D1601" s="36">
        <f>AVERAGE(D1589:D1600)</f>
        <v>17.2797258297258</v>
      </c>
      <c r="E1601" s="37"/>
      <c r="F1601" s="36">
        <f>AVERAGE(F1589:F1600)</f>
        <v>10.4416666666667</v>
      </c>
      <c r="G1601" s="36">
        <f>AVERAGE(G1589:G1600)</f>
        <v>10.6083333333333</v>
      </c>
      <c r="H1601" s="36">
        <f>AVERAGE(H1589:H1600)</f>
        <v>11.362987012987</v>
      </c>
      <c r="I1601" s="38"/>
      <c r="J1601" s="36">
        <f>AVERAGE(J1589:J1600)</f>
        <v>71.7338333333342</v>
      </c>
      <c r="K1601" s="36">
        <f>AVERAGE(K1589:K1600)</f>
        <v>71.6634328358209</v>
      </c>
      <c r="L1601" s="36">
        <f>AVERAGE(L1589:L1600)</f>
        <v>74.1213131313131</v>
      </c>
      <c r="M1601" s="7"/>
      <c r="N1601" s="7"/>
      <c r="O1601" s="19">
        <f>O1600-O1599</f>
        <v>0.1838564213564</v>
      </c>
      <c r="P1601" t="s" s="39">
        <v>19</v>
      </c>
    </row>
    <row r="1602" ht="16.6" customHeight="1">
      <c r="A1602" t="s" s="40">
        <v>20</v>
      </c>
      <c r="B1602" s="41"/>
      <c r="C1602" s="41"/>
      <c r="D1602" s="41"/>
      <c r="E1602" s="42"/>
      <c r="F1602" s="41"/>
      <c r="G1602" s="41"/>
      <c r="H1602" t="s" s="40">
        <v>21</v>
      </c>
      <c r="I1602" s="32"/>
      <c r="J1602" s="19"/>
      <c r="K1602" s="19"/>
      <c r="L1602" s="19"/>
      <c r="M1602" s="43"/>
      <c r="N1602" s="19"/>
      <c r="O1602" s="19"/>
      <c r="P1602" s="19"/>
    </row>
    <row r="1603" ht="16.6" customHeight="1">
      <c r="A1603" s="44"/>
      <c r="B1603" s="41"/>
      <c r="C1603" s="41"/>
      <c r="D1603" s="41"/>
      <c r="E1603" s="42"/>
      <c r="F1603" s="41"/>
      <c r="G1603" s="41"/>
      <c r="H1603" s="41"/>
      <c r="I1603" s="32"/>
      <c r="J1603" s="19"/>
      <c r="K1603" s="19"/>
      <c r="L1603" s="19"/>
      <c r="M1603" s="43"/>
      <c r="N1603" s="19"/>
      <c r="O1603" s="19"/>
      <c r="P1603" s="19"/>
    </row>
    <row r="1604" ht="46.65" customHeight="1">
      <c r="A1604" t="s" s="20">
        <v>725</v>
      </c>
      <c r="B1604" t="s" s="21">
        <v>545</v>
      </c>
      <c r="C1604" t="s" s="22">
        <v>726</v>
      </c>
      <c r="D1604" t="s" s="22">
        <v>726</v>
      </c>
      <c r="E1604" s="23"/>
      <c r="F1604" t="s" s="21">
        <v>548</v>
      </c>
      <c r="G1604" t="s" s="24">
        <v>726</v>
      </c>
      <c r="H1604" t="s" s="24">
        <v>726</v>
      </c>
      <c r="I1604" s="32"/>
      <c r="J1604" t="s" s="21">
        <v>644</v>
      </c>
      <c r="K1604" t="s" s="26">
        <v>727</v>
      </c>
      <c r="L1604" t="s" s="26">
        <v>728</v>
      </c>
      <c r="M1604" t="s" s="45">
        <v>729</v>
      </c>
      <c r="N1604" s="7"/>
      <c r="O1604" s="19"/>
      <c r="P1604" s="19"/>
    </row>
    <row r="1605" ht="16.6" customHeight="1">
      <c r="A1605" s="29">
        <v>44197</v>
      </c>
      <c r="B1605" s="30">
        <v>25.7</v>
      </c>
      <c r="C1605" s="65">
        <v>26</v>
      </c>
      <c r="D1605" s="65">
        <v>26</v>
      </c>
      <c r="E1605" s="31"/>
      <c r="F1605" s="30">
        <v>11.1</v>
      </c>
      <c r="G1605" s="65">
        <v>12.6</v>
      </c>
      <c r="H1605" s="65">
        <v>12.6</v>
      </c>
      <c r="I1605" s="32"/>
      <c r="J1605" s="33">
        <v>31.7500000000004</v>
      </c>
      <c r="K1605" s="33">
        <v>27.1533333333333</v>
      </c>
      <c r="L1605" s="33">
        <v>32.6</v>
      </c>
      <c r="M1605" s="7"/>
      <c r="N1605" s="7"/>
      <c r="O1605" s="47"/>
      <c r="P1605" s="19"/>
    </row>
    <row r="1606" ht="16.6" customHeight="1">
      <c r="A1606" s="29">
        <v>44228</v>
      </c>
      <c r="B1606" s="30">
        <v>26.7</v>
      </c>
      <c r="C1606" s="65">
        <v>25.2</v>
      </c>
      <c r="D1606" s="65">
        <v>25.2</v>
      </c>
      <c r="E1606" s="31"/>
      <c r="F1606" s="30">
        <v>11.5</v>
      </c>
      <c r="G1606" s="65">
        <v>12.9</v>
      </c>
      <c r="H1606" s="65">
        <v>12.9</v>
      </c>
      <c r="I1606" s="32"/>
      <c r="J1606" s="33">
        <v>34.7980000000004</v>
      </c>
      <c r="K1606" s="33">
        <v>36.2066666666667</v>
      </c>
      <c r="L1606" s="33">
        <v>27.6380952380952</v>
      </c>
      <c r="M1606" s="7"/>
      <c r="N1606" s="7"/>
      <c r="O1606" s="47"/>
      <c r="P1606" s="19"/>
    </row>
    <row r="1607" ht="16.6" customHeight="1">
      <c r="A1607" s="29">
        <v>44256</v>
      </c>
      <c r="B1607" s="30">
        <v>23.4</v>
      </c>
      <c r="C1607" s="65">
        <v>23.1</v>
      </c>
      <c r="D1607" s="65">
        <v>23.1</v>
      </c>
      <c r="E1607" s="31"/>
      <c r="F1607" s="30">
        <v>10</v>
      </c>
      <c r="G1607" s="65">
        <v>11.8</v>
      </c>
      <c r="H1607" s="65">
        <v>11.8</v>
      </c>
      <c r="I1607" s="32"/>
      <c r="J1607" s="33">
        <v>46.4820000000006</v>
      </c>
      <c r="K1607" s="33">
        <v>43.6633333333333</v>
      </c>
      <c r="L1607" s="33">
        <v>30.0095238095238</v>
      </c>
      <c r="M1607" s="7"/>
      <c r="N1607" s="7"/>
      <c r="O1607" s="47"/>
      <c r="P1607" s="19"/>
    </row>
    <row r="1608" ht="16.6" customHeight="1">
      <c r="A1608" s="29">
        <v>44287</v>
      </c>
      <c r="B1608" s="30">
        <v>19.8</v>
      </c>
      <c r="C1608" s="65">
        <v>19.1</v>
      </c>
      <c r="D1608" s="65">
        <v>19.1</v>
      </c>
      <c r="E1608" s="31"/>
      <c r="F1608" s="30">
        <v>8.1</v>
      </c>
      <c r="G1608" s="65">
        <v>9.9</v>
      </c>
      <c r="H1608" s="65">
        <v>9.9</v>
      </c>
      <c r="I1608" s="32"/>
      <c r="J1608" s="33">
        <v>46.2280000000006</v>
      </c>
      <c r="K1608" s="33">
        <v>45.5966666666667</v>
      </c>
      <c r="L1608" s="33">
        <v>41.0857142857143</v>
      </c>
      <c r="M1608" s="7"/>
      <c r="N1608" s="7"/>
      <c r="O1608" s="47"/>
      <c r="P1608" s="19"/>
    </row>
    <row r="1609" ht="16.6" customHeight="1">
      <c r="A1609" s="29">
        <v>44317</v>
      </c>
      <c r="B1609" s="30">
        <v>16</v>
      </c>
      <c r="C1609" s="65">
        <v>15.1</v>
      </c>
      <c r="D1609" s="65">
        <v>15.1</v>
      </c>
      <c r="E1609" s="31"/>
      <c r="F1609" s="30">
        <v>6.2</v>
      </c>
      <c r="G1609" s="65">
        <v>7.9</v>
      </c>
      <c r="H1609" s="65">
        <v>7.9</v>
      </c>
      <c r="I1609" s="32"/>
      <c r="J1609" s="33">
        <v>71.8820000000009</v>
      </c>
      <c r="K1609" s="33">
        <v>72.40333333333329</v>
      </c>
      <c r="L1609" s="33">
        <v>46.7619047619048</v>
      </c>
      <c r="M1609" s="7"/>
      <c r="N1609" s="7"/>
      <c r="O1609" s="19"/>
      <c r="P1609" s="19"/>
    </row>
    <row r="1610" ht="16.6" customHeight="1">
      <c r="A1610" s="29">
        <v>44348</v>
      </c>
      <c r="B1610" s="30">
        <v>13.2</v>
      </c>
      <c r="C1610" s="65">
        <v>12.3</v>
      </c>
      <c r="D1610" s="65">
        <v>12.3</v>
      </c>
      <c r="E1610" s="31"/>
      <c r="F1610" s="30">
        <v>4.6</v>
      </c>
      <c r="G1610" s="65">
        <v>6.1</v>
      </c>
      <c r="H1610" s="65">
        <v>6.1</v>
      </c>
      <c r="I1610" s="32"/>
      <c r="J1610" s="33">
        <v>81.78800000000101</v>
      </c>
      <c r="K1610" s="33">
        <v>79.61</v>
      </c>
      <c r="L1610" s="33">
        <v>51.247619047619</v>
      </c>
      <c r="M1610" s="7"/>
      <c r="N1610" s="7"/>
      <c r="O1610" s="19"/>
      <c r="P1610" s="19"/>
    </row>
    <row r="1611" ht="16.6" customHeight="1">
      <c r="A1611" s="29">
        <v>44378</v>
      </c>
      <c r="B1611" s="30">
        <v>12.6</v>
      </c>
      <c r="C1611" s="65">
        <v>11.6</v>
      </c>
      <c r="D1611" s="65">
        <v>11.6</v>
      </c>
      <c r="E1611" s="31"/>
      <c r="F1611" s="30">
        <v>4.1</v>
      </c>
      <c r="G1611" s="65">
        <v>5.3</v>
      </c>
      <c r="H1611" s="65">
        <v>5.3</v>
      </c>
      <c r="I1611" s="32"/>
      <c r="J1611" s="33">
        <v>71.3740000000009</v>
      </c>
      <c r="K1611" s="33">
        <v>75.97</v>
      </c>
      <c r="L1611" s="33">
        <v>57.7</v>
      </c>
      <c r="M1611" s="7"/>
      <c r="N1611" s="7"/>
      <c r="O1611" s="19"/>
      <c r="P1611" s="19"/>
    </row>
    <row r="1612" ht="16.6" customHeight="1">
      <c r="A1612" s="29">
        <v>44409</v>
      </c>
      <c r="B1612" s="30">
        <v>13.8</v>
      </c>
      <c r="C1612" s="65">
        <v>12.6</v>
      </c>
      <c r="D1612" s="65">
        <v>12.6</v>
      </c>
      <c r="E1612" s="31"/>
      <c r="F1612" s="30">
        <v>4.6</v>
      </c>
      <c r="G1612" s="65">
        <v>5.5</v>
      </c>
      <c r="H1612" s="65">
        <v>5.5</v>
      </c>
      <c r="I1612" s="32"/>
      <c r="J1612" s="33">
        <v>78.486000000001</v>
      </c>
      <c r="K1612" s="33">
        <v>78.51666666666669</v>
      </c>
      <c r="L1612" s="33">
        <v>61.3809523809524</v>
      </c>
      <c r="M1612" s="7"/>
      <c r="N1612" s="7"/>
      <c r="O1612" s="19"/>
      <c r="P1612" s="19"/>
    </row>
    <row r="1613" ht="16.6" customHeight="1">
      <c r="A1613" s="29">
        <v>44440</v>
      </c>
      <c r="B1613" s="30">
        <v>15.7</v>
      </c>
      <c r="C1613" s="65">
        <v>14.6</v>
      </c>
      <c r="D1613" s="65">
        <v>14.6</v>
      </c>
      <c r="E1613" s="31"/>
      <c r="F1613" s="30">
        <v>6.2</v>
      </c>
      <c r="G1613" s="65">
        <v>6.5</v>
      </c>
      <c r="H1613" s="65">
        <v>6.5</v>
      </c>
      <c r="I1613" s="32"/>
      <c r="J1613" s="33">
        <v>72.89800000000091</v>
      </c>
      <c r="K1613" s="33">
        <v>74.79000000000001</v>
      </c>
      <c r="L1613" s="33">
        <v>54.59</v>
      </c>
      <c r="M1613" s="7"/>
      <c r="N1613" s="7"/>
      <c r="O1613" s="19"/>
      <c r="P1613" s="19"/>
    </row>
    <row r="1614" ht="16.6" customHeight="1">
      <c r="A1614" s="29">
        <v>44470</v>
      </c>
      <c r="B1614" s="30">
        <v>18.6</v>
      </c>
      <c r="C1614" s="65">
        <v>17.3</v>
      </c>
      <c r="D1614" s="65">
        <v>17.3</v>
      </c>
      <c r="E1614" s="31"/>
      <c r="F1614" s="30">
        <v>7.3</v>
      </c>
      <c r="G1614" s="65">
        <v>7.6</v>
      </c>
      <c r="H1614" s="65">
        <v>7.6</v>
      </c>
      <c r="I1614" s="32"/>
      <c r="J1614" s="33">
        <v>65.53200000000081</v>
      </c>
      <c r="K1614" s="33">
        <v>63.74</v>
      </c>
      <c r="L1614" s="33">
        <v>52.89</v>
      </c>
      <c r="M1614" s="7"/>
      <c r="N1614" s="7"/>
      <c r="O1614" s="19"/>
      <c r="P1614" s="19"/>
    </row>
    <row r="1615" ht="16.6" customHeight="1">
      <c r="A1615" s="29">
        <v>44501</v>
      </c>
      <c r="B1615" s="30">
        <v>21.5</v>
      </c>
      <c r="C1615" s="65">
        <v>20.7</v>
      </c>
      <c r="D1615" s="65">
        <v>20.7</v>
      </c>
      <c r="E1615" s="31"/>
      <c r="F1615" s="30">
        <v>8.699999999999999</v>
      </c>
      <c r="G1615" s="65">
        <v>9.6</v>
      </c>
      <c r="H1615" s="65">
        <v>9.6</v>
      </c>
      <c r="I1615" s="32"/>
      <c r="J1615" s="33">
        <v>50.2920000000006</v>
      </c>
      <c r="K1615" s="33">
        <v>53.5</v>
      </c>
      <c r="L1615" s="33">
        <v>46.5142857142857</v>
      </c>
      <c r="M1615" s="7"/>
      <c r="N1615" s="7"/>
      <c r="O1615" s="19">
        <f>AVERAGE(B1617,F1617)</f>
        <v>13.4625</v>
      </c>
      <c r="P1615" t="s" s="34">
        <v>16</v>
      </c>
    </row>
    <row r="1616" ht="16.6" customHeight="1">
      <c r="A1616" s="29">
        <v>44531</v>
      </c>
      <c r="B1616" s="30">
        <v>23.8</v>
      </c>
      <c r="C1616" s="65">
        <v>23.5</v>
      </c>
      <c r="D1616" s="65">
        <v>23.5</v>
      </c>
      <c r="E1616" s="31"/>
      <c r="F1616" s="30">
        <v>9.9</v>
      </c>
      <c r="G1616" s="65">
        <v>10.8</v>
      </c>
      <c r="H1616" s="65">
        <v>10.8</v>
      </c>
      <c r="I1616" s="32"/>
      <c r="J1616" s="33">
        <v>43.4340000000005</v>
      </c>
      <c r="K1616" s="33">
        <v>44.8433333333333</v>
      </c>
      <c r="L1616" s="33">
        <v>36.2190476190476</v>
      </c>
      <c r="M1616" s="7"/>
      <c r="N1616" s="7"/>
      <c r="O1616" s="19">
        <f>AVERAGE(D1617,H1617)</f>
        <v>13.65</v>
      </c>
      <c r="P1616" t="s" s="34">
        <v>17</v>
      </c>
    </row>
    <row r="1617" ht="16.6" customHeight="1">
      <c r="A1617" t="s" s="35">
        <v>18</v>
      </c>
      <c r="B1617" s="36">
        <f>AVERAGE(B1605:B1616)</f>
        <v>19.2333333333333</v>
      </c>
      <c r="C1617" s="36">
        <f>AVERAGE(C1605:C1616)</f>
        <v>18.425</v>
      </c>
      <c r="D1617" s="36">
        <f>AVERAGE(D1605:D1616)</f>
        <v>18.425</v>
      </c>
      <c r="E1617" s="37"/>
      <c r="F1617" s="36">
        <f>AVERAGE(F1605:F1616)</f>
        <v>7.69166666666667</v>
      </c>
      <c r="G1617" s="36">
        <f>AVERAGE(G1605:G1616)</f>
        <v>8.875</v>
      </c>
      <c r="H1617" s="36">
        <f>AVERAGE(H1605:H1616)</f>
        <v>8.875</v>
      </c>
      <c r="I1617" s="38"/>
      <c r="J1617" s="36">
        <f>AVERAGE(J1605:J1616)</f>
        <v>57.9120000000007</v>
      </c>
      <c r="K1617" s="36">
        <f>AVERAGE(K1605:K1616)</f>
        <v>57.9994444444444</v>
      </c>
      <c r="L1617" s="36">
        <f>AVERAGE(L1605:L1616)</f>
        <v>44.8864285714286</v>
      </c>
      <c r="M1617" s="7"/>
      <c r="N1617" s="7"/>
      <c r="O1617" s="19">
        <f>O1616-O1615</f>
        <v>0.1875</v>
      </c>
      <c r="P1617" t="s" s="39">
        <v>19</v>
      </c>
    </row>
    <row r="1618" ht="16.6" customHeight="1">
      <c r="A1618" s="44"/>
      <c r="B1618" s="41"/>
      <c r="C1618" s="41"/>
      <c r="D1618" s="41"/>
      <c r="E1618" s="42"/>
      <c r="F1618" s="41"/>
      <c r="G1618" s="41"/>
      <c r="H1618" t="s" s="40">
        <v>21</v>
      </c>
      <c r="I1618" s="32"/>
      <c r="J1618" s="19"/>
      <c r="K1618" s="19"/>
      <c r="L1618" s="19"/>
      <c r="M1618" s="43"/>
      <c r="N1618" s="19"/>
      <c r="O1618" s="19"/>
      <c r="P1618" s="19"/>
    </row>
    <row r="1619" ht="16.6" customHeight="1">
      <c r="A1619" s="44"/>
      <c r="B1619" s="41"/>
      <c r="C1619" s="41"/>
      <c r="D1619" s="41"/>
      <c r="E1619" s="42"/>
      <c r="F1619" s="41"/>
      <c r="G1619" s="41"/>
      <c r="H1619" s="41"/>
      <c r="I1619" s="32"/>
      <c r="J1619" s="19"/>
      <c r="K1619" s="19"/>
      <c r="L1619" s="19"/>
      <c r="M1619" s="43"/>
      <c r="N1619" s="28"/>
      <c r="O1619" s="19"/>
      <c r="P1619" s="19"/>
    </row>
    <row r="1620" ht="46.65" customHeight="1">
      <c r="A1620" t="s" s="20">
        <v>730</v>
      </c>
      <c r="B1620" t="s" s="21">
        <v>731</v>
      </c>
      <c r="C1620" t="s" s="22">
        <v>732</v>
      </c>
      <c r="D1620" t="s" s="22">
        <v>733</v>
      </c>
      <c r="E1620" s="23"/>
      <c r="F1620" t="s" s="21">
        <v>734</v>
      </c>
      <c r="G1620" t="s" s="24">
        <v>732</v>
      </c>
      <c r="H1620" t="s" s="24">
        <v>733</v>
      </c>
      <c r="I1620" s="32"/>
      <c r="J1620" t="s" s="21">
        <v>270</v>
      </c>
      <c r="K1620" t="s" s="26">
        <v>735</v>
      </c>
      <c r="L1620" t="s" s="26">
        <v>736</v>
      </c>
      <c r="M1620" t="s" s="56">
        <v>737</v>
      </c>
      <c r="N1620" s="7"/>
      <c r="O1620" s="19"/>
      <c r="P1620" s="19"/>
    </row>
    <row r="1621" ht="16.6" customHeight="1">
      <c r="A1621" s="29">
        <v>44197</v>
      </c>
      <c r="B1621" s="30">
        <v>25.5</v>
      </c>
      <c r="C1621" s="65">
        <v>26.7</v>
      </c>
      <c r="D1621" s="65">
        <v>27.3863636363636</v>
      </c>
      <c r="E1621" s="31"/>
      <c r="F1621" s="30">
        <v>11.2</v>
      </c>
      <c r="G1621" s="65">
        <v>11.2</v>
      </c>
      <c r="H1621" s="65">
        <v>11.5636363636364</v>
      </c>
      <c r="I1621" s="32"/>
      <c r="J1621" s="33">
        <v>31.4960000000004</v>
      </c>
      <c r="K1621" s="33">
        <v>29.8444444444444</v>
      </c>
      <c r="L1621" s="33">
        <v>36.0636363636364</v>
      </c>
      <c r="M1621" s="7"/>
      <c r="N1621" s="7"/>
      <c r="O1621" s="19"/>
      <c r="P1621" s="19"/>
    </row>
    <row r="1622" ht="16.6" customHeight="1">
      <c r="A1622" s="29">
        <v>44228</v>
      </c>
      <c r="B1622" s="30">
        <v>26</v>
      </c>
      <c r="C1622" s="65">
        <v>26.7</v>
      </c>
      <c r="D1622" s="65">
        <v>26.8409090909091</v>
      </c>
      <c r="E1622" s="31"/>
      <c r="F1622" s="30">
        <v>12.1</v>
      </c>
      <c r="G1622" s="65">
        <v>11.4</v>
      </c>
      <c r="H1622" s="65">
        <v>11.8454545454545</v>
      </c>
      <c r="I1622" s="32"/>
      <c r="J1622" s="33">
        <v>27.6860000000003</v>
      </c>
      <c r="K1622" s="33">
        <v>27.4711111111111</v>
      </c>
      <c r="L1622" s="33">
        <v>25.1363636363636</v>
      </c>
      <c r="M1622" s="7"/>
      <c r="N1622" s="7"/>
      <c r="O1622" s="19"/>
      <c r="P1622" s="19"/>
    </row>
    <row r="1623" ht="16.6" customHeight="1">
      <c r="A1623" s="29">
        <v>44256</v>
      </c>
      <c r="B1623" s="30">
        <v>22.6</v>
      </c>
      <c r="C1623" s="65">
        <v>24.2</v>
      </c>
      <c r="D1623" s="65">
        <v>24.3136363636364</v>
      </c>
      <c r="E1623" s="31"/>
      <c r="F1623" s="30">
        <v>10.4</v>
      </c>
      <c r="G1623" s="65">
        <v>10.4</v>
      </c>
      <c r="H1623" s="65">
        <v>10.5272727272727</v>
      </c>
      <c r="I1623" s="32"/>
      <c r="J1623" s="33">
        <v>40.3860000000005</v>
      </c>
      <c r="K1623" s="33">
        <v>39.6681818181818</v>
      </c>
      <c r="L1623" s="33">
        <v>32.3272727272727</v>
      </c>
      <c r="M1623" s="7"/>
      <c r="N1623" s="7"/>
      <c r="O1623" s="19"/>
      <c r="P1623" s="19"/>
    </row>
    <row r="1624" ht="16.6" customHeight="1">
      <c r="A1624" s="29">
        <v>44287</v>
      </c>
      <c r="B1624" s="30">
        <v>18.4</v>
      </c>
      <c r="C1624" s="65">
        <v>19.9</v>
      </c>
      <c r="D1624" s="65">
        <v>20.0409090909091</v>
      </c>
      <c r="E1624" s="31"/>
      <c r="F1624" s="30">
        <v>8.199999999999999</v>
      </c>
      <c r="G1624" s="65">
        <v>8.300000000000001</v>
      </c>
      <c r="H1624" s="65">
        <v>8.459090909090911</v>
      </c>
      <c r="I1624" s="32"/>
      <c r="J1624" s="33">
        <v>49.2760000000006</v>
      </c>
      <c r="K1624" s="33">
        <v>51.0522727272727</v>
      </c>
      <c r="L1624" s="33">
        <v>44.5909090909091</v>
      </c>
      <c r="M1624" s="7"/>
      <c r="N1624" s="7"/>
      <c r="O1624" s="19"/>
      <c r="P1624" s="19"/>
    </row>
    <row r="1625" ht="16.6" customHeight="1">
      <c r="A1625" s="29">
        <v>44317</v>
      </c>
      <c r="B1625" s="30">
        <v>14.9</v>
      </c>
      <c r="C1625" s="65">
        <v>15.6</v>
      </c>
      <c r="D1625" s="65">
        <v>15.5454545454545</v>
      </c>
      <c r="E1625" s="31"/>
      <c r="F1625" s="30">
        <v>6.6</v>
      </c>
      <c r="G1625" s="65">
        <v>6.6</v>
      </c>
      <c r="H1625" s="65">
        <v>6.68181818181818</v>
      </c>
      <c r="I1625" s="32"/>
      <c r="J1625" s="33">
        <v>70.3580000000009</v>
      </c>
      <c r="K1625" s="33">
        <v>74.59777777777779</v>
      </c>
      <c r="L1625" s="33">
        <v>57.0090909090909</v>
      </c>
      <c r="M1625" s="7"/>
      <c r="N1625" s="7"/>
      <c r="O1625" s="19"/>
      <c r="P1625" s="19"/>
    </row>
    <row r="1626" ht="16.6" customHeight="1">
      <c r="A1626" s="29">
        <v>44348</v>
      </c>
      <c r="B1626" s="30">
        <v>12.4</v>
      </c>
      <c r="C1626" s="65">
        <v>12.9</v>
      </c>
      <c r="D1626" s="65">
        <v>12.9136363636364</v>
      </c>
      <c r="E1626" s="31"/>
      <c r="F1626" s="30">
        <v>5.1</v>
      </c>
      <c r="G1626" s="65">
        <v>5</v>
      </c>
      <c r="H1626" s="65">
        <v>5.05454545454545</v>
      </c>
      <c r="I1626" s="32"/>
      <c r="J1626" s="33">
        <v>80.010000000001</v>
      </c>
      <c r="K1626" s="33">
        <v>81.61136363636361</v>
      </c>
      <c r="L1626" s="33">
        <v>61.6272727272727</v>
      </c>
      <c r="M1626" s="7"/>
      <c r="N1626" s="7"/>
      <c r="O1626" s="19"/>
      <c r="P1626" s="19"/>
    </row>
    <row r="1627" ht="16.6" customHeight="1">
      <c r="A1627" s="29">
        <v>44378</v>
      </c>
      <c r="B1627" s="30">
        <v>11.7</v>
      </c>
      <c r="C1627" s="65">
        <v>12.1</v>
      </c>
      <c r="D1627" s="65">
        <v>12.2238095238095</v>
      </c>
      <c r="E1627" s="31"/>
      <c r="F1627" s="30">
        <v>4.3</v>
      </c>
      <c r="G1627" s="65">
        <v>4.4</v>
      </c>
      <c r="H1627" s="65">
        <v>4.51904761904762</v>
      </c>
      <c r="I1627" s="32"/>
      <c r="J1627" s="33">
        <v>71.3740000000009</v>
      </c>
      <c r="K1627" s="33">
        <v>78.0222222222222</v>
      </c>
      <c r="L1627" s="33">
        <v>73.2909090909091</v>
      </c>
      <c r="M1627" s="7"/>
      <c r="N1627" s="7"/>
      <c r="O1627" s="19"/>
      <c r="P1627" s="19"/>
    </row>
    <row r="1628" ht="16.6" customHeight="1">
      <c r="A1628" s="29">
        <v>44409</v>
      </c>
      <c r="B1628" s="30">
        <v>12.9</v>
      </c>
      <c r="C1628" s="65">
        <v>13.3</v>
      </c>
      <c r="D1628" s="65">
        <v>13.3238095238095</v>
      </c>
      <c r="E1628" s="31"/>
      <c r="F1628" s="30">
        <v>4.8</v>
      </c>
      <c r="G1628" s="65">
        <v>4.8</v>
      </c>
      <c r="H1628" s="65">
        <v>4.71904761904762</v>
      </c>
      <c r="I1628" s="32"/>
      <c r="J1628" s="33">
        <v>75.4380000000009</v>
      </c>
      <c r="K1628" s="33">
        <v>74.2844444444444</v>
      </c>
      <c r="L1628" s="33">
        <v>75.60952380952379</v>
      </c>
      <c r="M1628" s="7"/>
      <c r="N1628" s="7"/>
      <c r="O1628" s="19"/>
      <c r="P1628" s="19"/>
    </row>
    <row r="1629" ht="16.6" customHeight="1">
      <c r="A1629" s="29">
        <v>44440</v>
      </c>
      <c r="B1629" s="30">
        <v>15.1</v>
      </c>
      <c r="C1629" s="65">
        <v>15.3</v>
      </c>
      <c r="D1629" s="65">
        <v>15.5571428571429</v>
      </c>
      <c r="E1629" s="31"/>
      <c r="F1629" s="30">
        <v>5.9</v>
      </c>
      <c r="G1629" s="65">
        <v>5.8</v>
      </c>
      <c r="H1629" s="65">
        <v>5.8047619047619</v>
      </c>
      <c r="I1629" s="32"/>
      <c r="J1629" s="33">
        <v>75.6920000000009</v>
      </c>
      <c r="K1629" s="33">
        <v>78.34666666666671</v>
      </c>
      <c r="L1629" s="33">
        <v>61.4</v>
      </c>
      <c r="M1629" s="7"/>
      <c r="N1629" s="7"/>
      <c r="O1629" s="19"/>
      <c r="P1629" s="19"/>
    </row>
    <row r="1630" ht="16.6" customHeight="1">
      <c r="A1630" s="29">
        <v>44470</v>
      </c>
      <c r="B1630" s="30">
        <v>17.4</v>
      </c>
      <c r="C1630" s="65">
        <v>18</v>
      </c>
      <c r="D1630" s="65">
        <v>18.4047619047619</v>
      </c>
      <c r="E1630" s="31"/>
      <c r="F1630" s="30">
        <v>7</v>
      </c>
      <c r="G1630" s="65">
        <v>6.6</v>
      </c>
      <c r="H1630" s="65">
        <v>6.6047619047619</v>
      </c>
      <c r="I1630" s="32"/>
      <c r="J1630" s="33">
        <v>67.5640000000008</v>
      </c>
      <c r="K1630" s="33">
        <v>70.18222222222219</v>
      </c>
      <c r="L1630" s="33">
        <v>50.6095238095238</v>
      </c>
      <c r="M1630" s="7"/>
      <c r="N1630" s="7"/>
      <c r="O1630" s="19"/>
      <c r="P1630" s="19"/>
    </row>
    <row r="1631" ht="16.6" customHeight="1">
      <c r="A1631" s="29">
        <v>44501</v>
      </c>
      <c r="B1631" s="30">
        <v>20.7</v>
      </c>
      <c r="C1631" s="65">
        <v>21.1</v>
      </c>
      <c r="D1631" s="65">
        <v>22</v>
      </c>
      <c r="E1631" s="31"/>
      <c r="F1631" s="30">
        <v>8.300000000000001</v>
      </c>
      <c r="G1631" s="65">
        <v>8.199999999999999</v>
      </c>
      <c r="H1631" s="65">
        <v>8.61904761904762</v>
      </c>
      <c r="I1631" s="32"/>
      <c r="J1631" s="33">
        <v>48.5140000000006</v>
      </c>
      <c r="K1631" s="33">
        <v>47.0955555555556</v>
      </c>
      <c r="L1631" s="33">
        <v>46.7714285714286</v>
      </c>
      <c r="M1631" s="7"/>
      <c r="N1631" s="7"/>
      <c r="O1631" s="19">
        <f>AVERAGE(B1633,F1633)</f>
        <v>13.1208333333333</v>
      </c>
      <c r="P1631" t="s" s="34">
        <v>16</v>
      </c>
    </row>
    <row r="1632" ht="16.6" customHeight="1">
      <c r="A1632" s="29">
        <v>44531</v>
      </c>
      <c r="B1632" s="30">
        <v>23.5</v>
      </c>
      <c r="C1632" s="65">
        <v>24.2</v>
      </c>
      <c r="D1632" s="65">
        <v>24.9095238095238</v>
      </c>
      <c r="E1632" s="31"/>
      <c r="F1632" s="30">
        <v>9.9</v>
      </c>
      <c r="G1632" s="65">
        <v>9.6</v>
      </c>
      <c r="H1632" s="65">
        <v>9.676190476190479</v>
      </c>
      <c r="I1632" s="32"/>
      <c r="J1632" s="33">
        <v>46.7360000000006</v>
      </c>
      <c r="K1632" s="33">
        <v>47.1911111111111</v>
      </c>
      <c r="L1632" s="33">
        <v>43.2380952380952</v>
      </c>
      <c r="M1632" s="7"/>
      <c r="N1632" s="7"/>
      <c r="O1632" s="19">
        <f>AVERAGE(D1633,H1633)</f>
        <v>13.6472763347763</v>
      </c>
      <c r="P1632" t="s" s="34">
        <v>17</v>
      </c>
    </row>
    <row r="1633" ht="16.6" customHeight="1">
      <c r="A1633" t="s" s="35">
        <v>18</v>
      </c>
      <c r="B1633" s="36">
        <f>AVERAGE(B1621:B1632)</f>
        <v>18.425</v>
      </c>
      <c r="C1633" s="36">
        <f>AVERAGE(C1621:C1632)</f>
        <v>19.1666666666667</v>
      </c>
      <c r="D1633" s="36">
        <f>AVERAGE(D1621:D1632)</f>
        <v>19.4549963924964</v>
      </c>
      <c r="E1633" s="37"/>
      <c r="F1633" s="36">
        <f>AVERAGE(F1621:F1632)</f>
        <v>7.81666666666667</v>
      </c>
      <c r="G1633" s="36">
        <f>AVERAGE(G1621:G1632)</f>
        <v>7.69166666666667</v>
      </c>
      <c r="H1633" s="36">
        <f>AVERAGE(H1621:H1632)</f>
        <v>7.83955627705627</v>
      </c>
      <c r="I1633" s="38"/>
      <c r="J1633" s="36">
        <f>AVERAGE(J1621:J1632)</f>
        <v>57.0441666666674</v>
      </c>
      <c r="K1633" s="36">
        <f>AVERAGE(K1621:K1632)</f>
        <v>58.2806144781145</v>
      </c>
      <c r="L1633" s="36">
        <f>AVERAGE(L1621:L1632)</f>
        <v>50.6395021645022</v>
      </c>
      <c r="M1633" s="7"/>
      <c r="N1633" s="7"/>
      <c r="O1633" s="19">
        <f>O1632-O1631</f>
        <v>0.526443001443</v>
      </c>
      <c r="P1633" t="s" s="39">
        <v>19</v>
      </c>
    </row>
    <row r="1634" ht="16.6" customHeight="1">
      <c r="A1634" s="44"/>
      <c r="B1634" s="41"/>
      <c r="C1634" s="41"/>
      <c r="D1634" t="s" s="40">
        <v>55</v>
      </c>
      <c r="E1634" s="42"/>
      <c r="F1634" s="41"/>
      <c r="G1634" s="41"/>
      <c r="H1634" t="s" s="40">
        <v>21</v>
      </c>
      <c r="I1634" s="32"/>
      <c r="J1634" s="19"/>
      <c r="K1634" s="19"/>
      <c r="L1634" s="19"/>
      <c r="M1634" s="43"/>
      <c r="N1634" s="19"/>
      <c r="O1634" s="19"/>
      <c r="P1634" s="19"/>
    </row>
    <row r="1635" ht="16.6" customHeight="1">
      <c r="A1635" s="44"/>
      <c r="B1635" s="41"/>
      <c r="C1635" s="41"/>
      <c r="D1635" s="41"/>
      <c r="E1635" s="42"/>
      <c r="F1635" s="41"/>
      <c r="G1635" s="41"/>
      <c r="H1635" s="41"/>
      <c r="I1635" s="32"/>
      <c r="J1635" s="19"/>
      <c r="K1635" s="19"/>
      <c r="L1635" s="19"/>
      <c r="M1635" s="43"/>
      <c r="N1635" s="19"/>
      <c r="O1635" s="19"/>
      <c r="P1635" s="28"/>
    </row>
    <row r="1636" ht="46.65" customHeight="1">
      <c r="A1636" t="s" s="20">
        <v>738</v>
      </c>
      <c r="B1636" t="s" s="21">
        <v>82</v>
      </c>
      <c r="C1636" t="s" s="22">
        <v>739</v>
      </c>
      <c r="D1636" t="s" s="22">
        <v>740</v>
      </c>
      <c r="E1636" s="23"/>
      <c r="F1636" t="s" s="21">
        <v>85</v>
      </c>
      <c r="G1636" t="s" s="24">
        <v>739</v>
      </c>
      <c r="H1636" t="s" s="24">
        <v>740</v>
      </c>
      <c r="I1636" s="32"/>
      <c r="J1636" t="s" s="21">
        <v>120</v>
      </c>
      <c r="K1636" t="s" s="26">
        <v>741</v>
      </c>
      <c r="L1636" t="s" s="26">
        <v>742</v>
      </c>
      <c r="M1636" s="43"/>
      <c r="N1636" s="19"/>
      <c r="O1636" s="19"/>
      <c r="P1636" s="46"/>
    </row>
    <row r="1637" ht="16.6" customHeight="1">
      <c r="A1637" s="29">
        <v>44197</v>
      </c>
      <c r="B1637" s="30">
        <v>23.4</v>
      </c>
      <c r="C1637" s="65">
        <v>22.7</v>
      </c>
      <c r="D1637" s="65">
        <v>22.9636363636364</v>
      </c>
      <c r="E1637" s="31"/>
      <c r="F1637" s="30">
        <v>12.9</v>
      </c>
      <c r="G1637" s="65">
        <v>14.1</v>
      </c>
      <c r="H1637" s="65">
        <v>14.2318181818182</v>
      </c>
      <c r="I1637" s="32"/>
      <c r="J1637" s="19">
        <v>35.3060000000004</v>
      </c>
      <c r="K1637" s="19">
        <v>30.525</v>
      </c>
      <c r="L1637" s="19">
        <v>30.7636363636364</v>
      </c>
      <c r="M1637" s="43"/>
      <c r="N1637" s="19"/>
      <c r="O1637" s="47"/>
      <c r="P1637" s="47"/>
    </row>
    <row r="1638" ht="16.6" customHeight="1">
      <c r="A1638" s="29">
        <v>44228</v>
      </c>
      <c r="B1638" s="30">
        <v>23.3</v>
      </c>
      <c r="C1638" s="65">
        <v>22.7</v>
      </c>
      <c r="D1638" s="65">
        <v>22.6954545454545</v>
      </c>
      <c r="E1638" s="31"/>
      <c r="F1638" s="30">
        <v>13.5</v>
      </c>
      <c r="G1638" s="65">
        <v>14.5</v>
      </c>
      <c r="H1638" s="65">
        <v>14.6545454545455</v>
      </c>
      <c r="I1638" s="32"/>
      <c r="J1638" s="19">
        <v>38.1000000000005</v>
      </c>
      <c r="K1638" s="19">
        <v>38.4791666666667</v>
      </c>
      <c r="L1638" s="19">
        <v>30.1142857142857</v>
      </c>
      <c r="M1638" s="43"/>
      <c r="N1638" s="19"/>
      <c r="O1638" s="47"/>
      <c r="P1638" s="47"/>
    </row>
    <row r="1639" ht="16.6" customHeight="1">
      <c r="A1639" s="29">
        <v>44256</v>
      </c>
      <c r="B1639" s="30">
        <v>21.7</v>
      </c>
      <c r="C1639" s="65">
        <v>21.6</v>
      </c>
      <c r="D1639" s="65">
        <v>21.7454545454545</v>
      </c>
      <c r="E1639" s="31"/>
      <c r="F1639" s="30">
        <v>11.7</v>
      </c>
      <c r="G1639" s="65">
        <v>13.1</v>
      </c>
      <c r="H1639" s="65">
        <v>13.1</v>
      </c>
      <c r="I1639" s="32"/>
      <c r="J1639" s="19">
        <v>44.7040000000005</v>
      </c>
      <c r="K1639" s="19">
        <v>43.0208333333333</v>
      </c>
      <c r="L1639" s="19">
        <v>37.6454545454545</v>
      </c>
      <c r="M1639" s="43"/>
      <c r="N1639" s="19"/>
      <c r="O1639" s="47"/>
      <c r="P1639" s="47"/>
    </row>
    <row r="1640" ht="16.6" customHeight="1">
      <c r="A1640" s="29">
        <v>44287</v>
      </c>
      <c r="B1640" s="30">
        <v>19.3</v>
      </c>
      <c r="C1640" s="65">
        <v>19.4</v>
      </c>
      <c r="D1640" s="65">
        <v>19.5636363636364</v>
      </c>
      <c r="E1640" s="31"/>
      <c r="F1640" s="30">
        <v>10.1</v>
      </c>
      <c r="G1640" s="65">
        <v>10.9</v>
      </c>
      <c r="H1640" s="65">
        <v>11.0772727272727</v>
      </c>
      <c r="I1640" s="32"/>
      <c r="J1640" s="19">
        <v>52.8320000000006</v>
      </c>
      <c r="K1640" s="19">
        <v>48.3291666666667</v>
      </c>
      <c r="L1640" s="19">
        <v>51.1636363636364</v>
      </c>
      <c r="M1640" s="43"/>
      <c r="N1640" s="19"/>
      <c r="O1640" s="47"/>
      <c r="P1640" s="47"/>
    </row>
    <row r="1641" ht="16.6" customHeight="1">
      <c r="A1641" s="29">
        <v>44317</v>
      </c>
      <c r="B1641" s="30">
        <v>16.6</v>
      </c>
      <c r="C1641" s="65">
        <v>16.8</v>
      </c>
      <c r="D1641" s="65">
        <v>16.8909090909091</v>
      </c>
      <c r="E1641" s="31"/>
      <c r="F1641" s="30">
        <v>7.8</v>
      </c>
      <c r="G1641" s="65">
        <v>9.199999999999999</v>
      </c>
      <c r="H1641" s="65">
        <v>9.18181818181818</v>
      </c>
      <c r="I1641" s="32"/>
      <c r="J1641" s="19">
        <v>85.59800000000099</v>
      </c>
      <c r="K1641" s="19">
        <v>90.3458333333333</v>
      </c>
      <c r="L1641" s="19">
        <v>74.1454545454545</v>
      </c>
      <c r="M1641" s="43"/>
      <c r="N1641" s="19"/>
      <c r="O1641" s="47"/>
      <c r="P1641" s="47"/>
    </row>
    <row r="1642" ht="16.6" customHeight="1">
      <c r="A1642" s="29">
        <v>44348</v>
      </c>
      <c r="B1642" s="30">
        <v>14.2</v>
      </c>
      <c r="C1642" s="65">
        <v>14.7</v>
      </c>
      <c r="D1642" s="65">
        <v>14.7727272727273</v>
      </c>
      <c r="E1642" s="31"/>
      <c r="F1642" s="30">
        <v>6.6</v>
      </c>
      <c r="G1642" s="65">
        <v>7.5</v>
      </c>
      <c r="H1642" s="65">
        <v>7.4</v>
      </c>
      <c r="I1642" s="32"/>
      <c r="J1642" s="19">
        <v>85.344000000001</v>
      </c>
      <c r="K1642" s="19">
        <v>84.25416666666671</v>
      </c>
      <c r="L1642" s="19">
        <v>79.5090909090909</v>
      </c>
      <c r="M1642" s="43"/>
      <c r="N1642" s="19"/>
      <c r="O1642" s="19"/>
      <c r="P1642" s="47"/>
    </row>
    <row r="1643" ht="16.6" customHeight="1">
      <c r="A1643" s="29">
        <v>44378</v>
      </c>
      <c r="B1643" s="30">
        <v>13.7</v>
      </c>
      <c r="C1643" s="65">
        <v>14.2</v>
      </c>
      <c r="D1643" s="65">
        <v>14.1714285714286</v>
      </c>
      <c r="E1643" s="31"/>
      <c r="F1643" s="30">
        <v>5.6</v>
      </c>
      <c r="G1643" s="65">
        <v>6.9</v>
      </c>
      <c r="H1643" s="65">
        <v>6.91428571428571</v>
      </c>
      <c r="I1643" s="32"/>
      <c r="J1643" s="19">
        <v>87.6300000000011</v>
      </c>
      <c r="K1643" s="19">
        <v>87.4083333333333</v>
      </c>
      <c r="L1643" s="19">
        <v>92.57272727272731</v>
      </c>
      <c r="M1643" s="43"/>
      <c r="N1643" s="19"/>
      <c r="O1643" s="19"/>
      <c r="P1643" s="47"/>
    </row>
    <row r="1644" ht="16.6" customHeight="1">
      <c r="A1644" s="29">
        <v>44409</v>
      </c>
      <c r="B1644" s="30">
        <v>14.7</v>
      </c>
      <c r="C1644" s="65">
        <v>15</v>
      </c>
      <c r="D1644" s="65">
        <v>15</v>
      </c>
      <c r="E1644" s="31"/>
      <c r="F1644" s="30">
        <v>6.4</v>
      </c>
      <c r="G1644" s="65">
        <v>7.3</v>
      </c>
      <c r="H1644" s="65">
        <v>7.25714285714286</v>
      </c>
      <c r="I1644" s="32"/>
      <c r="J1644" s="19">
        <v>77.47000000000089</v>
      </c>
      <c r="K1644" s="19">
        <v>77.98333333333331</v>
      </c>
      <c r="L1644" s="19">
        <v>91.5428571428571</v>
      </c>
      <c r="M1644" s="43"/>
      <c r="N1644" s="19"/>
      <c r="O1644" s="19"/>
      <c r="P1644" s="33"/>
    </row>
    <row r="1645" ht="16.6" customHeight="1">
      <c r="A1645" s="29">
        <v>44440</v>
      </c>
      <c r="B1645" s="30">
        <v>16.2</v>
      </c>
      <c r="C1645" s="65">
        <v>16.6</v>
      </c>
      <c r="D1645" s="65">
        <v>16.752380952381</v>
      </c>
      <c r="E1645" s="31"/>
      <c r="F1645" s="30">
        <v>7.6</v>
      </c>
      <c r="G1645" s="65">
        <v>8.300000000000001</v>
      </c>
      <c r="H1645" s="65">
        <v>8.28571428571429</v>
      </c>
      <c r="I1645" s="32"/>
      <c r="J1645" s="19">
        <v>75.4380000000009</v>
      </c>
      <c r="K1645" s="19">
        <v>80.62083333333329</v>
      </c>
      <c r="L1645" s="19">
        <v>69.7428571428571</v>
      </c>
      <c r="M1645" s="43"/>
      <c r="N1645" s="19"/>
      <c r="O1645" s="19"/>
      <c r="P1645" s="33"/>
    </row>
    <row r="1646" ht="16.6" customHeight="1">
      <c r="A1646" s="29">
        <v>44470</v>
      </c>
      <c r="B1646" s="30">
        <v>18.5</v>
      </c>
      <c r="C1646" s="65">
        <v>18.3</v>
      </c>
      <c r="D1646" s="65">
        <v>18.4428571428571</v>
      </c>
      <c r="E1646" s="31"/>
      <c r="F1646" s="30">
        <v>8.6</v>
      </c>
      <c r="G1646" s="65">
        <v>9.4</v>
      </c>
      <c r="H1646" s="65">
        <v>9.47619047619048</v>
      </c>
      <c r="I1646" s="32"/>
      <c r="J1646" s="19">
        <v>63.2460000000008</v>
      </c>
      <c r="K1646" s="19">
        <v>62.725</v>
      </c>
      <c r="L1646" s="19">
        <v>56.6761904761905</v>
      </c>
      <c r="M1646" s="43"/>
      <c r="N1646" s="19"/>
      <c r="O1646" s="19"/>
      <c r="P1646" s="33"/>
    </row>
    <row r="1647" ht="16.6" customHeight="1">
      <c r="A1647" s="29">
        <v>44501</v>
      </c>
      <c r="B1647" s="30">
        <v>20.2</v>
      </c>
      <c r="C1647" s="65">
        <v>20</v>
      </c>
      <c r="D1647" s="65">
        <v>20.2190476190476</v>
      </c>
      <c r="E1647" s="31"/>
      <c r="F1647" s="30">
        <v>10.1</v>
      </c>
      <c r="G1647" s="65">
        <v>11.2</v>
      </c>
      <c r="H1647" s="65">
        <v>11.552380952381</v>
      </c>
      <c r="I1647" s="32"/>
      <c r="J1647" s="19">
        <v>48.5140000000006</v>
      </c>
      <c r="K1647" s="19">
        <v>47.8291666666667</v>
      </c>
      <c r="L1647" s="19">
        <v>45.1142857142857</v>
      </c>
      <c r="M1647" s="43"/>
      <c r="N1647" s="19"/>
      <c r="O1647" s="19">
        <f>AVERAGE(B1649,F1649)</f>
        <v>13.9916666666667</v>
      </c>
      <c r="P1647" t="s" s="34">
        <v>16</v>
      </c>
    </row>
    <row r="1648" ht="16.6" customHeight="1">
      <c r="A1648" s="29">
        <v>44531</v>
      </c>
      <c r="B1648" s="30">
        <v>21.7</v>
      </c>
      <c r="C1648" s="65">
        <v>21.3</v>
      </c>
      <c r="D1648" s="65">
        <v>21.6904761904762</v>
      </c>
      <c r="E1648" s="31"/>
      <c r="F1648" s="30">
        <v>11.4</v>
      </c>
      <c r="G1648" s="65">
        <v>12.6</v>
      </c>
      <c r="H1648" s="65">
        <v>12.6190476190476</v>
      </c>
      <c r="I1648" s="32"/>
      <c r="J1648" s="19">
        <v>40.1320000000005</v>
      </c>
      <c r="K1648" s="19">
        <v>38.2583333333333</v>
      </c>
      <c r="L1648" s="19">
        <v>43.352380952381</v>
      </c>
      <c r="M1648" s="43"/>
      <c r="N1648" s="49"/>
      <c r="O1648" s="19">
        <f>AVERAGE(D1649,H1649)</f>
        <v>14.6107593795094</v>
      </c>
      <c r="P1648" t="s" s="34">
        <v>17</v>
      </c>
    </row>
    <row r="1649" ht="16.6" customHeight="1">
      <c r="A1649" t="s" s="35">
        <v>18</v>
      </c>
      <c r="B1649" s="36">
        <f>AVERAGE(B1637:B1648)</f>
        <v>18.625</v>
      </c>
      <c r="C1649" s="36">
        <f>AVERAGE(C1637:C1648)</f>
        <v>18.6083333333333</v>
      </c>
      <c r="D1649" s="36">
        <f>AVERAGE(D1637:D1648)</f>
        <v>18.7423340548341</v>
      </c>
      <c r="E1649" s="37"/>
      <c r="F1649" s="36">
        <f>AVERAGE(F1637:F1648)</f>
        <v>9.358333333333331</v>
      </c>
      <c r="G1649" s="36">
        <f>AVERAGE(G1637:G1648)</f>
        <v>10.4166666666667</v>
      </c>
      <c r="H1649" s="36">
        <f>AVERAGE(H1637:H1648)</f>
        <v>10.4791847041847</v>
      </c>
      <c r="I1649" s="38"/>
      <c r="J1649" s="36">
        <f>AVERAGE(J1637:J1648)</f>
        <v>61.1928333333341</v>
      </c>
      <c r="K1649" s="36">
        <f>AVERAGE(K1637:K1648)</f>
        <v>60.8149305555556</v>
      </c>
      <c r="L1649" s="36">
        <f>AVERAGE(L1637:L1648)</f>
        <v>58.5285714285714</v>
      </c>
      <c r="M1649" s="50"/>
      <c r="N1649" s="19"/>
      <c r="O1649" s="19">
        <f>O1648-O1647</f>
        <v>0.6190927128427</v>
      </c>
      <c r="P1649" t="s" s="39">
        <v>19</v>
      </c>
    </row>
    <row r="1650" ht="16.6" customHeight="1">
      <c r="A1650" s="44"/>
      <c r="B1650" s="41"/>
      <c r="C1650" s="41"/>
      <c r="D1650" s="41"/>
      <c r="E1650" s="42"/>
      <c r="F1650" s="41"/>
      <c r="G1650" s="41"/>
      <c r="H1650" t="s" s="40">
        <v>21</v>
      </c>
      <c r="I1650" s="32"/>
      <c r="J1650" s="19"/>
      <c r="K1650" s="19"/>
      <c r="L1650" s="19"/>
      <c r="M1650" s="43"/>
      <c r="N1650" s="19"/>
      <c r="O1650" s="19"/>
      <c r="P1650" s="19"/>
    </row>
    <row r="1651" ht="16.6" customHeight="1">
      <c r="A1651" s="44"/>
      <c r="B1651" s="41"/>
      <c r="C1651" s="41"/>
      <c r="D1651" s="41"/>
      <c r="E1651" s="42"/>
      <c r="F1651" s="41"/>
      <c r="G1651" s="41"/>
      <c r="H1651" s="41"/>
      <c r="I1651" s="32"/>
      <c r="J1651" s="19"/>
      <c r="K1651" s="19"/>
      <c r="L1651" s="19"/>
      <c r="M1651" s="43"/>
      <c r="N1651" s="28"/>
      <c r="O1651" s="28"/>
      <c r="P1651" s="19"/>
    </row>
    <row r="1652" ht="46.65" customHeight="1">
      <c r="A1652" t="s" s="20">
        <v>743</v>
      </c>
      <c r="B1652" t="s" s="21">
        <v>181</v>
      </c>
      <c r="C1652" t="s" s="22">
        <v>744</v>
      </c>
      <c r="D1652" t="s" s="22">
        <v>745</v>
      </c>
      <c r="E1652" s="23"/>
      <c r="F1652" t="s" s="21">
        <v>184</v>
      </c>
      <c r="G1652" t="s" s="24">
        <v>744</v>
      </c>
      <c r="H1652" t="s" s="24">
        <v>745</v>
      </c>
      <c r="I1652" s="32"/>
      <c r="J1652" t="s" s="21">
        <v>375</v>
      </c>
      <c r="K1652" t="s" s="26">
        <v>746</v>
      </c>
      <c r="L1652" t="s" s="26">
        <v>747</v>
      </c>
      <c r="M1652" t="s" s="45">
        <v>748</v>
      </c>
      <c r="N1652" s="7"/>
      <c r="O1652" s="19"/>
      <c r="P1652" s="19"/>
    </row>
    <row r="1653" ht="16.6" customHeight="1">
      <c r="A1653" s="29">
        <v>44197</v>
      </c>
      <c r="B1653" s="30">
        <v>21.9</v>
      </c>
      <c r="C1653" s="65">
        <v>22.1</v>
      </c>
      <c r="D1653" s="65">
        <v>22.55</v>
      </c>
      <c r="E1653" s="31"/>
      <c r="F1653" s="30">
        <v>12.8</v>
      </c>
      <c r="G1653" s="65">
        <v>12.3</v>
      </c>
      <c r="H1653" s="65">
        <v>12.5409090909091</v>
      </c>
      <c r="I1653" s="32"/>
      <c r="J1653" s="33">
        <v>35.3060000000004</v>
      </c>
      <c r="K1653" s="33">
        <v>35.122641509434</v>
      </c>
      <c r="L1653" s="33">
        <v>36.1272727272727</v>
      </c>
      <c r="M1653" s="7"/>
      <c r="N1653" s="7"/>
      <c r="O1653" s="19"/>
      <c r="P1653" s="19"/>
    </row>
    <row r="1654" ht="16.6" customHeight="1">
      <c r="A1654" s="29">
        <v>44228</v>
      </c>
      <c r="B1654" s="30">
        <v>22.1</v>
      </c>
      <c r="C1654" s="65">
        <v>22.5</v>
      </c>
      <c r="D1654" s="65">
        <v>22.5909090909091</v>
      </c>
      <c r="E1654" s="31"/>
      <c r="F1654" s="30">
        <v>13.2</v>
      </c>
      <c r="G1654" s="65">
        <v>12.8</v>
      </c>
      <c r="H1654" s="65">
        <v>13.1454545454545</v>
      </c>
      <c r="I1654" s="32"/>
      <c r="J1654" s="33">
        <v>32.2580000000004</v>
      </c>
      <c r="K1654" s="33">
        <v>35.6132075471698</v>
      </c>
      <c r="L1654" s="33">
        <v>34.2090909090909</v>
      </c>
      <c r="M1654" s="7"/>
      <c r="N1654" s="7"/>
      <c r="O1654" s="19"/>
      <c r="P1654" s="19"/>
    </row>
    <row r="1655" ht="16.6" customHeight="1">
      <c r="A1655" s="29">
        <v>44256</v>
      </c>
      <c r="B1655" s="30">
        <v>20.7</v>
      </c>
      <c r="C1655" s="65">
        <v>21.1</v>
      </c>
      <c r="D1655" s="65">
        <v>21.4136363636364</v>
      </c>
      <c r="E1655" s="31"/>
      <c r="F1655" s="30">
        <v>12</v>
      </c>
      <c r="G1655" s="65">
        <v>11.8</v>
      </c>
      <c r="H1655" s="65">
        <v>11.7454545454545</v>
      </c>
      <c r="I1655" s="32"/>
      <c r="J1655" s="33">
        <v>41.9100000000005</v>
      </c>
      <c r="K1655" s="33">
        <v>40.4471698113208</v>
      </c>
      <c r="L1655" s="33">
        <v>45.3727272727273</v>
      </c>
      <c r="M1655" s="7"/>
      <c r="N1655" s="7"/>
      <c r="O1655" s="19"/>
      <c r="P1655" s="19"/>
    </row>
    <row r="1656" ht="16.6" customHeight="1">
      <c r="A1656" s="29">
        <v>44287</v>
      </c>
      <c r="B1656" s="30">
        <v>18.7</v>
      </c>
      <c r="C1656" s="65">
        <v>18.5</v>
      </c>
      <c r="D1656" s="65">
        <v>18.7909090909091</v>
      </c>
      <c r="E1656" s="31"/>
      <c r="F1656" s="30">
        <v>10.3</v>
      </c>
      <c r="G1656" s="65">
        <v>9.9</v>
      </c>
      <c r="H1656" s="65">
        <v>9.877272727272731</v>
      </c>
      <c r="I1656" s="32"/>
      <c r="J1656" s="33">
        <v>66.29400000000081</v>
      </c>
      <c r="K1656" s="33">
        <v>65.6057692307692</v>
      </c>
      <c r="L1656" s="33">
        <v>58.7181818181818</v>
      </c>
      <c r="M1656" s="7"/>
      <c r="N1656" s="7"/>
      <c r="O1656" s="19"/>
      <c r="P1656" s="19"/>
    </row>
    <row r="1657" ht="16.6" customHeight="1">
      <c r="A1657" s="29">
        <v>44317</v>
      </c>
      <c r="B1657" s="30">
        <v>16.2</v>
      </c>
      <c r="C1657" s="65">
        <v>15.9</v>
      </c>
      <c r="D1657" s="65">
        <v>15.9590909090909</v>
      </c>
      <c r="E1657" s="31"/>
      <c r="F1657" s="30">
        <v>8.6</v>
      </c>
      <c r="G1657" s="65">
        <v>8.4</v>
      </c>
      <c r="H1657" s="65">
        <v>8.372727272727269</v>
      </c>
      <c r="I1657" s="32"/>
      <c r="J1657" s="33">
        <v>92.96400000000111</v>
      </c>
      <c r="K1657" s="33">
        <v>93.25192307692311</v>
      </c>
      <c r="L1657" s="33">
        <v>91.0272727272727</v>
      </c>
      <c r="M1657" s="7"/>
      <c r="N1657" s="7"/>
      <c r="O1657" s="19"/>
      <c r="P1657" s="19"/>
    </row>
    <row r="1658" ht="16.6" customHeight="1">
      <c r="A1658" s="29">
        <v>44348</v>
      </c>
      <c r="B1658" s="30">
        <v>14.2</v>
      </c>
      <c r="C1658" s="65">
        <v>13.8</v>
      </c>
      <c r="D1658" s="65">
        <v>13.8954545454545</v>
      </c>
      <c r="E1658" s="31"/>
      <c r="F1658" s="30">
        <v>7.6</v>
      </c>
      <c r="G1658" s="65">
        <v>6.8</v>
      </c>
      <c r="H1658" s="65">
        <v>6.79090909090909</v>
      </c>
      <c r="I1658" s="32"/>
      <c r="J1658" s="33">
        <v>106.426000000001</v>
      </c>
      <c r="K1658" s="33">
        <v>108.255769230769</v>
      </c>
      <c r="L1658" s="33">
        <v>111.809090909091</v>
      </c>
      <c r="M1658" s="7"/>
      <c r="N1658" s="7"/>
      <c r="O1658" s="19"/>
      <c r="P1658" s="19"/>
    </row>
    <row r="1659" ht="16.6" customHeight="1">
      <c r="A1659" s="29">
        <v>44378</v>
      </c>
      <c r="B1659" s="30">
        <v>13.6</v>
      </c>
      <c r="C1659" s="65">
        <v>13.1</v>
      </c>
      <c r="D1659" s="65">
        <v>13.2809523809524</v>
      </c>
      <c r="E1659" s="31"/>
      <c r="F1659" s="30">
        <v>6.4</v>
      </c>
      <c r="G1659" s="65">
        <v>6.3</v>
      </c>
      <c r="H1659" s="65">
        <v>6.43809523809524</v>
      </c>
      <c r="I1659" s="32"/>
      <c r="J1659" s="33">
        <v>107.188000000001</v>
      </c>
      <c r="K1659" s="33">
        <v>110.517307692308</v>
      </c>
      <c r="L1659" s="33">
        <v>123.081818181818</v>
      </c>
      <c r="M1659" s="7"/>
      <c r="N1659" s="7"/>
      <c r="O1659" s="19"/>
      <c r="P1659" s="19"/>
    </row>
    <row r="1660" ht="16.6" customHeight="1">
      <c r="A1660" s="29">
        <v>44409</v>
      </c>
      <c r="B1660" s="30">
        <v>14.5</v>
      </c>
      <c r="C1660" s="65">
        <v>14</v>
      </c>
      <c r="D1660" s="65">
        <v>14.0047619047619</v>
      </c>
      <c r="E1660" s="31"/>
      <c r="F1660" s="30">
        <v>6.9</v>
      </c>
      <c r="G1660" s="65">
        <v>6.7</v>
      </c>
      <c r="H1660" s="65">
        <v>6.72380952380952</v>
      </c>
      <c r="I1660" s="32"/>
      <c r="J1660" s="33">
        <v>104.140000000001</v>
      </c>
      <c r="K1660" s="33">
        <v>102.096226415094</v>
      </c>
      <c r="L1660" s="33">
        <v>116.533333333333</v>
      </c>
      <c r="M1660" s="7"/>
      <c r="N1660" s="7"/>
      <c r="O1660" s="19"/>
      <c r="P1660" s="19"/>
    </row>
    <row r="1661" ht="16.6" customHeight="1">
      <c r="A1661" s="29">
        <v>44440</v>
      </c>
      <c r="B1661" s="30">
        <v>15.7</v>
      </c>
      <c r="C1661" s="65">
        <v>15.3</v>
      </c>
      <c r="D1661" s="65">
        <v>15.5571428571429</v>
      </c>
      <c r="E1661" s="31"/>
      <c r="F1661" s="30">
        <v>7.8</v>
      </c>
      <c r="G1661" s="65">
        <v>7.5</v>
      </c>
      <c r="H1661" s="65">
        <v>7.51428571428571</v>
      </c>
      <c r="I1661" s="32"/>
      <c r="J1661" s="33">
        <v>87.6300000000011</v>
      </c>
      <c r="K1661" s="33">
        <v>90.2150943396226</v>
      </c>
      <c r="L1661" s="33">
        <v>88.9380952380952</v>
      </c>
      <c r="M1661" s="7"/>
      <c r="N1661" s="7"/>
      <c r="O1661" s="19"/>
      <c r="P1661" s="19"/>
    </row>
    <row r="1662" ht="16.6" customHeight="1">
      <c r="A1662" s="29">
        <v>44470</v>
      </c>
      <c r="B1662" s="30">
        <v>17.4</v>
      </c>
      <c r="C1662" s="65">
        <v>17</v>
      </c>
      <c r="D1662" s="65">
        <v>17.3142857142857</v>
      </c>
      <c r="E1662" s="31"/>
      <c r="F1662" s="30">
        <v>9</v>
      </c>
      <c r="G1662" s="65">
        <v>8.4</v>
      </c>
      <c r="H1662" s="65">
        <v>8.44285714285714</v>
      </c>
      <c r="I1662" s="32"/>
      <c r="J1662" s="33">
        <v>72.3900000000009</v>
      </c>
      <c r="K1662" s="33">
        <v>74.111320754717</v>
      </c>
      <c r="L1662" s="33">
        <v>63.2190476190476</v>
      </c>
      <c r="M1662" s="7"/>
      <c r="N1662" s="7"/>
      <c r="O1662" s="19"/>
      <c r="P1662" s="19"/>
    </row>
    <row r="1663" ht="16.6" customHeight="1">
      <c r="A1663" s="29">
        <v>44501</v>
      </c>
      <c r="B1663" s="30">
        <v>19.1</v>
      </c>
      <c r="C1663" s="65">
        <v>18.8</v>
      </c>
      <c r="D1663" s="65">
        <v>19.1714285714286</v>
      </c>
      <c r="E1663" s="31"/>
      <c r="F1663" s="30">
        <v>10.5</v>
      </c>
      <c r="G1663" s="65">
        <v>10</v>
      </c>
      <c r="H1663" s="65">
        <v>10.3380952380952</v>
      </c>
      <c r="I1663" s="32"/>
      <c r="J1663" s="33">
        <v>48.7680000000006</v>
      </c>
      <c r="K1663" s="33">
        <v>47.9830188679245</v>
      </c>
      <c r="L1663" s="33">
        <v>56.2857142857143</v>
      </c>
      <c r="M1663" s="7"/>
      <c r="N1663" s="7"/>
      <c r="O1663" s="19">
        <f>AVERAGE(B1665,F1665)</f>
        <v>13.8166666666667</v>
      </c>
      <c r="P1663" t="s" s="34">
        <v>16</v>
      </c>
    </row>
    <row r="1664" ht="16.6" customHeight="1">
      <c r="A1664" s="29">
        <v>44531</v>
      </c>
      <c r="B1664" s="30">
        <v>20.8</v>
      </c>
      <c r="C1664" s="65">
        <v>20.3</v>
      </c>
      <c r="D1664" s="65">
        <v>20.7809523809524</v>
      </c>
      <c r="E1664" s="31"/>
      <c r="F1664" s="30">
        <v>11.6</v>
      </c>
      <c r="G1664" s="65">
        <v>11</v>
      </c>
      <c r="H1664" s="65">
        <v>11.0380952380952</v>
      </c>
      <c r="I1664" s="32"/>
      <c r="J1664" s="33">
        <v>44.7040000000005</v>
      </c>
      <c r="K1664" s="33">
        <v>43.4547169811321</v>
      </c>
      <c r="L1664" s="33">
        <v>51.7238095238095</v>
      </c>
      <c r="M1664" s="7"/>
      <c r="N1664" s="7"/>
      <c r="O1664" s="19">
        <f>AVERAGE(D1665,H1665)</f>
        <v>13.6782287157287</v>
      </c>
      <c r="P1664" t="s" s="34">
        <v>17</v>
      </c>
    </row>
    <row r="1665" ht="16.6" customHeight="1">
      <c r="A1665" t="s" s="35">
        <v>18</v>
      </c>
      <c r="B1665" s="36">
        <f>AVERAGE(B1653:B1664)</f>
        <v>17.9083333333333</v>
      </c>
      <c r="C1665" s="36">
        <f>AVERAGE(C1653:C1664)</f>
        <v>17.7</v>
      </c>
      <c r="D1665" s="36">
        <f>AVERAGE(D1653:D1664)</f>
        <v>17.9424603174603</v>
      </c>
      <c r="E1665" s="37"/>
      <c r="F1665" s="36">
        <f>AVERAGE(F1653:F1664)</f>
        <v>9.725</v>
      </c>
      <c r="G1665" s="36">
        <f>AVERAGE(G1653:G1664)</f>
        <v>9.324999999999999</v>
      </c>
      <c r="H1665" s="36">
        <f>AVERAGE(H1653:H1664)</f>
        <v>9.4139971139971</v>
      </c>
      <c r="I1665" s="38"/>
      <c r="J1665" s="36">
        <f>AVERAGE(J1653:J1664)</f>
        <v>69.9981666666674</v>
      </c>
      <c r="K1665" s="36">
        <f>AVERAGE(K1653:K1664)</f>
        <v>70.5561804547653</v>
      </c>
      <c r="L1665" s="36">
        <f>AVERAGE(L1653:L1664)</f>
        <v>73.0871212121212</v>
      </c>
      <c r="M1665" s="7"/>
      <c r="N1665" s="7"/>
      <c r="O1665" s="19">
        <f>O1664-O1663</f>
        <v>-0.138437950938</v>
      </c>
      <c r="P1665" t="s" s="39">
        <v>19</v>
      </c>
    </row>
    <row r="1666" ht="16.6" customHeight="1">
      <c r="A1666" s="44"/>
      <c r="B1666" s="41"/>
      <c r="C1666" s="41"/>
      <c r="D1666" t="s" s="40">
        <v>55</v>
      </c>
      <c r="E1666" s="42"/>
      <c r="F1666" s="41"/>
      <c r="G1666" s="41"/>
      <c r="H1666" t="s" s="40">
        <v>21</v>
      </c>
      <c r="I1666" s="32"/>
      <c r="J1666" s="19"/>
      <c r="K1666" s="19"/>
      <c r="L1666" s="19"/>
      <c r="M1666" s="43"/>
      <c r="N1666" s="19"/>
      <c r="O1666" s="19"/>
      <c r="P1666" s="19"/>
    </row>
    <row r="1667" ht="16.6" customHeight="1">
      <c r="A1667" s="44"/>
      <c r="B1667" s="41"/>
      <c r="C1667" s="41"/>
      <c r="D1667" s="41"/>
      <c r="E1667" s="42"/>
      <c r="F1667" s="41"/>
      <c r="G1667" s="41"/>
      <c r="H1667" s="41"/>
      <c r="I1667" s="32"/>
      <c r="J1667" s="19"/>
      <c r="K1667" s="19"/>
      <c r="L1667" s="19"/>
      <c r="M1667" s="43"/>
      <c r="N1667" s="28"/>
      <c r="O1667" s="28"/>
      <c r="P1667" s="19"/>
    </row>
    <row r="1668" ht="46.65" customHeight="1">
      <c r="A1668" t="s" s="20">
        <v>749</v>
      </c>
      <c r="B1668" t="s" s="21">
        <v>750</v>
      </c>
      <c r="C1668" t="s" s="22">
        <v>751</v>
      </c>
      <c r="D1668" t="s" s="22">
        <v>752</v>
      </c>
      <c r="E1668" s="23"/>
      <c r="F1668" t="s" s="21">
        <v>753</v>
      </c>
      <c r="G1668" t="s" s="24">
        <v>751</v>
      </c>
      <c r="H1668" t="s" s="24">
        <v>752</v>
      </c>
      <c r="I1668" s="32"/>
      <c r="J1668" t="s" s="21">
        <v>754</v>
      </c>
      <c r="K1668" t="s" s="26">
        <v>755</v>
      </c>
      <c r="L1668" t="s" s="26">
        <v>756</v>
      </c>
      <c r="M1668" t="s" s="45">
        <v>757</v>
      </c>
      <c r="N1668" s="7"/>
      <c r="O1668" s="19"/>
      <c r="P1668" s="19"/>
    </row>
    <row r="1669" ht="16.6" customHeight="1">
      <c r="A1669" s="29">
        <v>44197</v>
      </c>
      <c r="B1669" s="30">
        <v>21.9</v>
      </c>
      <c r="C1669" s="65">
        <v>24.6</v>
      </c>
      <c r="D1669" s="65">
        <v>24.5318181818182</v>
      </c>
      <c r="E1669" s="31"/>
      <c r="F1669" s="30">
        <v>12.6</v>
      </c>
      <c r="G1669" s="65">
        <v>11.8</v>
      </c>
      <c r="H1669" s="65">
        <v>11.7954545454545</v>
      </c>
      <c r="I1669" s="32"/>
      <c r="J1669" s="33">
        <v>30.2260000000004</v>
      </c>
      <c r="K1669" s="33">
        <v>30.7911764705882</v>
      </c>
      <c r="L1669" s="33">
        <v>37.9636363636364</v>
      </c>
      <c r="M1669" s="7"/>
      <c r="N1669" s="7"/>
      <c r="O1669" s="19"/>
      <c r="P1669" s="47"/>
    </row>
    <row r="1670" ht="16.6" customHeight="1">
      <c r="A1670" s="29">
        <v>44228</v>
      </c>
      <c r="B1670" s="30">
        <v>22.5</v>
      </c>
      <c r="C1670" s="65">
        <v>24.6</v>
      </c>
      <c r="D1670" s="65">
        <v>24.6</v>
      </c>
      <c r="E1670" s="31"/>
      <c r="F1670" s="30">
        <v>13.3</v>
      </c>
      <c r="G1670" s="65">
        <v>12.4</v>
      </c>
      <c r="H1670" s="65">
        <v>12.4045454545455</v>
      </c>
      <c r="I1670" s="32"/>
      <c r="J1670" s="33">
        <v>35.5600000000004</v>
      </c>
      <c r="K1670" s="33">
        <v>35.2617647058824</v>
      </c>
      <c r="L1670" s="33">
        <v>29.8090909090909</v>
      </c>
      <c r="M1670" s="7"/>
      <c r="N1670" s="7"/>
      <c r="O1670" s="19"/>
      <c r="P1670" s="47"/>
    </row>
    <row r="1671" ht="16.6" customHeight="1">
      <c r="A1671" s="29">
        <v>44256</v>
      </c>
      <c r="B1671" s="30">
        <v>20.7</v>
      </c>
      <c r="C1671" s="65">
        <v>23.1</v>
      </c>
      <c r="D1671" s="65">
        <v>23.1863636363636</v>
      </c>
      <c r="E1671" s="31"/>
      <c r="F1671" s="30">
        <v>12</v>
      </c>
      <c r="G1671" s="65">
        <v>11</v>
      </c>
      <c r="H1671" s="65">
        <v>11.0181818181818</v>
      </c>
      <c r="I1671" s="32"/>
      <c r="J1671" s="33">
        <v>41.6560000000005</v>
      </c>
      <c r="K1671" s="33">
        <v>41.7029411764706</v>
      </c>
      <c r="L1671" s="33">
        <v>47.1181818181818</v>
      </c>
      <c r="M1671" s="7"/>
      <c r="N1671" s="7"/>
      <c r="O1671" s="19"/>
      <c r="P1671" s="47"/>
    </row>
    <row r="1672" ht="16.6" customHeight="1">
      <c r="A1672" s="29">
        <v>44287</v>
      </c>
      <c r="B1672" s="30">
        <v>18.4</v>
      </c>
      <c r="C1672" s="65">
        <v>20</v>
      </c>
      <c r="D1672" s="65">
        <v>20.0181818181818</v>
      </c>
      <c r="E1672" s="31"/>
      <c r="F1672" s="30">
        <v>10.3</v>
      </c>
      <c r="G1672" s="65">
        <v>9</v>
      </c>
      <c r="H1672" s="65">
        <v>9.10454545454545</v>
      </c>
      <c r="I1672" s="32"/>
      <c r="J1672" s="33">
        <v>51.8160000000006</v>
      </c>
      <c r="K1672" s="33">
        <v>52.1058823529412</v>
      </c>
      <c r="L1672" s="33">
        <v>54.9818181818182</v>
      </c>
      <c r="M1672" s="7"/>
      <c r="N1672" s="7"/>
      <c r="O1672" s="19"/>
      <c r="P1672" s="47"/>
    </row>
    <row r="1673" ht="16.6" customHeight="1">
      <c r="A1673" s="29">
        <v>44317</v>
      </c>
      <c r="B1673" s="30">
        <v>15.9</v>
      </c>
      <c r="C1673" s="65">
        <v>16.5</v>
      </c>
      <c r="D1673" s="65">
        <v>16.4318181818182</v>
      </c>
      <c r="E1673" s="31"/>
      <c r="F1673" s="30">
        <v>8.6</v>
      </c>
      <c r="G1673" s="65">
        <v>7.5</v>
      </c>
      <c r="H1673" s="65">
        <v>7.46818181818182</v>
      </c>
      <c r="I1673" s="32"/>
      <c r="J1673" s="33">
        <v>79.248000000001</v>
      </c>
      <c r="K1673" s="33">
        <v>80.8176470588235</v>
      </c>
      <c r="L1673" s="33">
        <v>77.3</v>
      </c>
      <c r="M1673" s="7"/>
      <c r="N1673" s="7"/>
      <c r="O1673" s="19"/>
      <c r="P1673" s="19"/>
    </row>
    <row r="1674" ht="16.6" customHeight="1">
      <c r="A1674" s="29">
        <v>44348</v>
      </c>
      <c r="B1674" s="30">
        <v>13.7</v>
      </c>
      <c r="C1674" s="65">
        <v>14.1</v>
      </c>
      <c r="D1674" s="65">
        <v>14.0681818181818</v>
      </c>
      <c r="E1674" s="31"/>
      <c r="F1674" s="30">
        <v>6.9</v>
      </c>
      <c r="G1674" s="65">
        <v>5.8</v>
      </c>
      <c r="H1674" s="65">
        <v>5.86818181818182</v>
      </c>
      <c r="I1674" s="32"/>
      <c r="J1674" s="33">
        <v>77.7240000000009</v>
      </c>
      <c r="K1674" s="33">
        <v>77.65588235294121</v>
      </c>
      <c r="L1674" s="33">
        <v>78.0272727272727</v>
      </c>
      <c r="M1674" s="7"/>
      <c r="N1674" s="7"/>
      <c r="O1674" s="19"/>
      <c r="P1674" s="19"/>
    </row>
    <row r="1675" ht="16.6" customHeight="1">
      <c r="A1675" s="29">
        <v>44378</v>
      </c>
      <c r="B1675" s="30">
        <v>13.2</v>
      </c>
      <c r="C1675" s="65">
        <v>13.5</v>
      </c>
      <c r="D1675" s="65">
        <v>13.4142857142857</v>
      </c>
      <c r="E1675" s="31"/>
      <c r="F1675" s="30">
        <v>6.2</v>
      </c>
      <c r="G1675" s="65">
        <v>5.5</v>
      </c>
      <c r="H1675" s="65">
        <v>5.46190476190476</v>
      </c>
      <c r="I1675" s="32"/>
      <c r="J1675" s="33">
        <v>80.010000000001</v>
      </c>
      <c r="K1675" s="33">
        <v>79.7176470588235</v>
      </c>
      <c r="L1675" s="33">
        <v>86.58181818181821</v>
      </c>
      <c r="M1675" s="7"/>
      <c r="N1675" s="7"/>
      <c r="O1675" s="19"/>
      <c r="P1675" s="19"/>
    </row>
    <row r="1676" ht="16.6" customHeight="1">
      <c r="A1676" s="29">
        <v>44409</v>
      </c>
      <c r="B1676" s="30">
        <v>13.9</v>
      </c>
      <c r="C1676" s="65">
        <v>14.3</v>
      </c>
      <c r="D1676" s="65">
        <v>14.2428571428571</v>
      </c>
      <c r="E1676" s="31"/>
      <c r="F1676" s="30">
        <v>6.7</v>
      </c>
      <c r="G1676" s="65">
        <v>5.8</v>
      </c>
      <c r="H1676" s="65">
        <v>5.78095238095238</v>
      </c>
      <c r="I1676" s="32"/>
      <c r="J1676" s="33">
        <v>69.8500000000009</v>
      </c>
      <c r="K1676" s="33">
        <v>70.4735294117647</v>
      </c>
      <c r="L1676" s="33">
        <v>95.06666666666671</v>
      </c>
      <c r="M1676" s="7"/>
      <c r="N1676" s="7"/>
      <c r="O1676" s="19"/>
      <c r="P1676" s="19"/>
    </row>
    <row r="1677" ht="16.6" customHeight="1">
      <c r="A1677" s="29">
        <v>44440</v>
      </c>
      <c r="B1677" s="30">
        <v>15.4</v>
      </c>
      <c r="C1677" s="65">
        <v>16</v>
      </c>
      <c r="D1677" s="65">
        <v>15.9857142857143</v>
      </c>
      <c r="E1677" s="31"/>
      <c r="F1677" s="30">
        <v>7.8</v>
      </c>
      <c r="G1677" s="65">
        <v>6.7</v>
      </c>
      <c r="H1677" s="65">
        <v>6.71904761904762</v>
      </c>
      <c r="I1677" s="32"/>
      <c r="J1677" s="33">
        <v>73.66000000000091</v>
      </c>
      <c r="K1677" s="33">
        <v>72.66470588235291</v>
      </c>
      <c r="L1677" s="33">
        <v>76.6761904761905</v>
      </c>
      <c r="M1677" s="7"/>
      <c r="N1677" s="7"/>
      <c r="O1677" s="19"/>
      <c r="P1677" s="19"/>
    </row>
    <row r="1678" ht="16.6" customHeight="1">
      <c r="A1678" s="29">
        <v>44470</v>
      </c>
      <c r="B1678" s="30">
        <v>17.2</v>
      </c>
      <c r="C1678" s="65">
        <v>18.1</v>
      </c>
      <c r="D1678" s="65">
        <v>18.1</v>
      </c>
      <c r="E1678" s="31"/>
      <c r="F1678" s="30">
        <v>8.800000000000001</v>
      </c>
      <c r="G1678" s="65">
        <v>7.4</v>
      </c>
      <c r="H1678" s="65">
        <v>7.51904761904762</v>
      </c>
      <c r="I1678" s="32"/>
      <c r="J1678" s="33">
        <v>60.1980000000007</v>
      </c>
      <c r="K1678" s="33">
        <v>59.1117647058824</v>
      </c>
      <c r="L1678" s="33">
        <v>65.0190476190476</v>
      </c>
      <c r="M1678" s="7"/>
      <c r="N1678" s="7"/>
      <c r="O1678" s="19"/>
      <c r="P1678" s="19"/>
    </row>
    <row r="1679" ht="16.6" customHeight="1">
      <c r="A1679" s="29">
        <v>44501</v>
      </c>
      <c r="B1679" s="30">
        <v>18.9</v>
      </c>
      <c r="C1679" s="65">
        <v>20.6</v>
      </c>
      <c r="D1679" s="65">
        <v>20.6714285714286</v>
      </c>
      <c r="E1679" s="31"/>
      <c r="F1679" s="30">
        <v>9.800000000000001</v>
      </c>
      <c r="G1679" s="65">
        <v>9.199999999999999</v>
      </c>
      <c r="H1679" s="65">
        <v>9.2952380952381</v>
      </c>
      <c r="I1679" s="32"/>
      <c r="J1679" s="33">
        <v>49.5300000000006</v>
      </c>
      <c r="K1679" s="33">
        <v>49.5264705882353</v>
      </c>
      <c r="L1679" s="33">
        <v>49.76</v>
      </c>
      <c r="M1679" s="7"/>
      <c r="N1679" s="7"/>
      <c r="O1679" s="19">
        <f>AVERAGE(B1681,F1681)</f>
        <v>13.6208333333334</v>
      </c>
      <c r="P1679" t="s" s="34">
        <v>16</v>
      </c>
    </row>
    <row r="1680" ht="16.6" customHeight="1">
      <c r="A1680" s="29">
        <v>44531</v>
      </c>
      <c r="B1680" s="30">
        <v>20.6</v>
      </c>
      <c r="C1680" s="65">
        <v>22.6</v>
      </c>
      <c r="D1680" s="65">
        <v>22.6285714285714</v>
      </c>
      <c r="E1680" s="31"/>
      <c r="F1680" s="30">
        <v>11.6</v>
      </c>
      <c r="G1680" s="65">
        <v>10.2</v>
      </c>
      <c r="H1680" s="65">
        <v>10.2142857142857</v>
      </c>
      <c r="I1680" s="32"/>
      <c r="J1680" s="33">
        <v>40.8940000000005</v>
      </c>
      <c r="K1680" s="33">
        <v>39.7911764705882</v>
      </c>
      <c r="L1680" s="33">
        <v>47.4190476190476</v>
      </c>
      <c r="M1680" s="7"/>
      <c r="N1680" s="7"/>
      <c r="O1680" s="19">
        <f>AVERAGE(D1681,H1681)</f>
        <v>13.7720328282828</v>
      </c>
      <c r="P1680" t="s" s="34">
        <v>17</v>
      </c>
    </row>
    <row r="1681" ht="16.6" customHeight="1">
      <c r="A1681" t="s" s="35">
        <v>18</v>
      </c>
      <c r="B1681" s="36">
        <f>AVERAGE(B1669:B1680)</f>
        <v>17.6916666666667</v>
      </c>
      <c r="C1681" s="36">
        <f>AVERAGE(C1669:C1680)</f>
        <v>19</v>
      </c>
      <c r="D1681" s="36">
        <f>AVERAGE(D1669:D1680)</f>
        <v>18.9899350649351</v>
      </c>
      <c r="E1681" s="37"/>
      <c r="F1681" s="36">
        <f>AVERAGE(F1669:F1680)</f>
        <v>9.550000000000001</v>
      </c>
      <c r="G1681" s="36">
        <f>AVERAGE(G1669:G1680)</f>
        <v>8.525</v>
      </c>
      <c r="H1681" s="36">
        <f>AVERAGE(H1669:H1680)</f>
        <v>8.554130591630591</v>
      </c>
      <c r="I1681" s="38"/>
      <c r="J1681" s="36">
        <f>AVERAGE(J1669:J1680)</f>
        <v>57.5310000000007</v>
      </c>
      <c r="K1681" s="36">
        <f>AVERAGE(K1669:K1680)</f>
        <v>57.4683823529412</v>
      </c>
      <c r="L1681" s="36">
        <f>AVERAGE(L1669:L1680)</f>
        <v>62.1435642135642</v>
      </c>
      <c r="M1681" s="7"/>
      <c r="N1681" s="7"/>
      <c r="O1681" s="19">
        <f>O1680-O1679</f>
        <v>0.1511994949494</v>
      </c>
      <c r="P1681" t="s" s="39">
        <v>19</v>
      </c>
    </row>
    <row r="1682" ht="16.6" customHeight="1">
      <c r="A1682" s="44"/>
      <c r="B1682" s="41"/>
      <c r="C1682" s="41"/>
      <c r="D1682" t="s" s="40">
        <v>55</v>
      </c>
      <c r="E1682" s="42"/>
      <c r="F1682" s="41"/>
      <c r="G1682" s="41"/>
      <c r="H1682" t="s" s="40">
        <v>21</v>
      </c>
      <c r="I1682" s="32"/>
      <c r="J1682" s="19"/>
      <c r="K1682" s="19"/>
      <c r="L1682" s="19"/>
      <c r="M1682" s="43"/>
      <c r="N1682" s="19"/>
      <c r="O1682" s="19"/>
      <c r="P1682" s="19"/>
    </row>
    <row r="1683" ht="16.6" customHeight="1">
      <c r="A1683" s="44"/>
      <c r="B1683" s="41"/>
      <c r="C1683" s="41"/>
      <c r="D1683" s="63"/>
      <c r="E1683" s="42"/>
      <c r="F1683" s="41"/>
      <c r="G1683" s="41"/>
      <c r="H1683" s="63"/>
      <c r="I1683" s="32"/>
      <c r="J1683" s="19"/>
      <c r="K1683" s="19"/>
      <c r="L1683" s="19"/>
      <c r="M1683" s="43"/>
      <c r="N1683" s="19"/>
      <c r="O1683" s="19"/>
      <c r="P1683" s="19"/>
    </row>
    <row r="1684" ht="18.5" customHeight="1">
      <c r="A1684" t="s" s="66">
        <v>758</v>
      </c>
      <c r="B1684" s="41"/>
      <c r="C1684" s="41"/>
      <c r="D1684" s="41"/>
      <c r="E1684" s="42"/>
      <c r="F1684" s="41"/>
      <c r="G1684" s="41"/>
      <c r="H1684" s="41"/>
      <c r="I1684" s="32"/>
      <c r="J1684" s="19"/>
      <c r="K1684" s="19"/>
      <c r="L1684" s="19"/>
      <c r="M1684" s="43"/>
      <c r="N1684" s="28"/>
      <c r="O1684" s="28"/>
      <c r="P1684" s="19"/>
    </row>
    <row r="1685" ht="46.65" customHeight="1">
      <c r="A1685" t="s" s="20">
        <v>759</v>
      </c>
      <c r="B1685" t="s" s="21">
        <v>760</v>
      </c>
      <c r="C1685" t="s" s="22">
        <v>761</v>
      </c>
      <c r="D1685" t="s" s="22">
        <v>762</v>
      </c>
      <c r="E1685" s="23"/>
      <c r="F1685" t="s" s="21">
        <v>763</v>
      </c>
      <c r="G1685" t="s" s="24">
        <v>761</v>
      </c>
      <c r="H1685" t="s" s="24">
        <v>762</v>
      </c>
      <c r="I1685" s="25"/>
      <c r="J1685" t="s" s="21">
        <v>305</v>
      </c>
      <c r="K1685" t="s" s="26">
        <v>764</v>
      </c>
      <c r="L1685" t="s" s="26">
        <v>765</v>
      </c>
      <c r="M1685" t="s" s="45">
        <v>766</v>
      </c>
      <c r="N1685" s="7"/>
      <c r="O1685" s="19"/>
      <c r="P1685" s="19"/>
    </row>
    <row r="1686" ht="16.6" customHeight="1">
      <c r="A1686" s="29">
        <v>44197</v>
      </c>
      <c r="B1686" s="30">
        <v>24.4</v>
      </c>
      <c r="C1686" s="19">
        <v>25.2</v>
      </c>
      <c r="D1686" s="19">
        <v>25.2</v>
      </c>
      <c r="E1686" s="31"/>
      <c r="F1686" s="30">
        <v>11.3</v>
      </c>
      <c r="G1686" s="19">
        <v>10.9</v>
      </c>
      <c r="H1686" s="19">
        <v>10.9</v>
      </c>
      <c r="I1686" s="32"/>
      <c r="J1686" s="33">
        <v>45.4660000000006</v>
      </c>
      <c r="K1686" s="33">
        <v>43.1790697674419</v>
      </c>
      <c r="L1686" s="33">
        <v>33.9647058823529</v>
      </c>
      <c r="M1686" s="7"/>
      <c r="N1686" s="7"/>
      <c r="O1686" s="19"/>
      <c r="P1686" s="19"/>
    </row>
    <row r="1687" ht="16.6" customHeight="1">
      <c r="A1687" s="29">
        <v>44228</v>
      </c>
      <c r="B1687" s="30">
        <v>25.1</v>
      </c>
      <c r="C1687" s="19">
        <v>24.4</v>
      </c>
      <c r="D1687" s="19">
        <v>24.4</v>
      </c>
      <c r="E1687" s="31"/>
      <c r="F1687" s="30">
        <v>11.6</v>
      </c>
      <c r="G1687" s="19">
        <v>10.9</v>
      </c>
      <c r="H1687" s="19">
        <v>10.9</v>
      </c>
      <c r="I1687" s="32"/>
      <c r="J1687" s="33">
        <v>30.4800000000004</v>
      </c>
      <c r="K1687" s="33">
        <v>30.0714285714286</v>
      </c>
      <c r="L1687" s="33">
        <v>33.3058823529412</v>
      </c>
      <c r="M1687" s="7"/>
      <c r="N1687" s="7"/>
      <c r="O1687" s="19"/>
      <c r="P1687" s="19"/>
    </row>
    <row r="1688" ht="16.6" customHeight="1">
      <c r="A1688" s="29">
        <v>44256</v>
      </c>
      <c r="B1688" s="30">
        <v>22.2</v>
      </c>
      <c r="C1688" s="19">
        <v>22.4</v>
      </c>
      <c r="D1688" s="19">
        <v>22.4</v>
      </c>
      <c r="E1688" s="31"/>
      <c r="F1688" s="30">
        <v>9.699999999999999</v>
      </c>
      <c r="G1688" s="19">
        <v>9.4</v>
      </c>
      <c r="H1688" s="19">
        <v>9.4</v>
      </c>
      <c r="I1688" s="32"/>
      <c r="J1688" s="33">
        <v>40.8940000000005</v>
      </c>
      <c r="K1688" s="33">
        <v>41.9767441860465</v>
      </c>
      <c r="L1688" s="33">
        <v>53.6352941176471</v>
      </c>
      <c r="M1688" s="7"/>
      <c r="N1688" s="7"/>
      <c r="O1688" s="19"/>
      <c r="P1688" s="19"/>
    </row>
    <row r="1689" ht="16.6" customHeight="1">
      <c r="A1689" s="29">
        <v>44287</v>
      </c>
      <c r="B1689" s="30">
        <v>18.6</v>
      </c>
      <c r="C1689" s="19">
        <v>18.1</v>
      </c>
      <c r="D1689" s="19">
        <v>18.1</v>
      </c>
      <c r="E1689" s="31"/>
      <c r="F1689" s="30">
        <v>7.3</v>
      </c>
      <c r="G1689" s="19">
        <v>6.6</v>
      </c>
      <c r="H1689" s="19">
        <v>6.6</v>
      </c>
      <c r="I1689" s="32"/>
      <c r="J1689" s="33">
        <v>52.8320000000006</v>
      </c>
      <c r="K1689" s="33">
        <v>55.8953488372093</v>
      </c>
      <c r="L1689" s="33">
        <v>45.9058823529412</v>
      </c>
      <c r="M1689" s="7"/>
      <c r="N1689" s="7"/>
      <c r="O1689" s="19"/>
      <c r="P1689" s="19"/>
    </row>
    <row r="1690" ht="16.6" customHeight="1">
      <c r="A1690" s="29">
        <v>44317</v>
      </c>
      <c r="B1690" s="30">
        <v>15.2</v>
      </c>
      <c r="C1690" s="19">
        <v>14.7</v>
      </c>
      <c r="D1690" s="19">
        <v>14.7</v>
      </c>
      <c r="E1690" s="31"/>
      <c r="F1690" s="30">
        <v>4.9</v>
      </c>
      <c r="G1690" s="19">
        <v>4.3</v>
      </c>
      <c r="H1690" s="19">
        <v>4.3</v>
      </c>
      <c r="I1690" s="32"/>
      <c r="J1690" s="33">
        <v>68.8340000000008</v>
      </c>
      <c r="K1690" s="33">
        <v>73.0139534883721</v>
      </c>
      <c r="L1690" s="33">
        <v>56.9294117647059</v>
      </c>
      <c r="M1690" s="7"/>
      <c r="N1690" s="7"/>
      <c r="O1690" s="19"/>
      <c r="P1690" s="19"/>
    </row>
    <row r="1691" ht="16.6" customHeight="1">
      <c r="A1691" s="29">
        <v>44348</v>
      </c>
      <c r="B1691" s="30">
        <v>12.6</v>
      </c>
      <c r="C1691" s="19">
        <v>12.2</v>
      </c>
      <c r="D1691" s="19">
        <v>12.2</v>
      </c>
      <c r="E1691" s="31"/>
      <c r="F1691" s="30">
        <v>3.6</v>
      </c>
      <c r="G1691" s="19">
        <v>2.5</v>
      </c>
      <c r="H1691" s="19">
        <v>2.5</v>
      </c>
      <c r="I1691" s="32"/>
      <c r="J1691" s="33">
        <v>83.566000000001</v>
      </c>
      <c r="K1691" s="33">
        <v>83.56976744186051</v>
      </c>
      <c r="L1691" s="33">
        <v>51.8117647058824</v>
      </c>
      <c r="M1691" s="7"/>
      <c r="N1691" s="7"/>
      <c r="O1691" s="19"/>
      <c r="P1691" s="19"/>
    </row>
    <row r="1692" ht="16.6" customHeight="1">
      <c r="A1692" s="29">
        <v>44378</v>
      </c>
      <c r="B1692" s="30">
        <v>12.1</v>
      </c>
      <c r="C1692" s="19">
        <v>11.8</v>
      </c>
      <c r="D1692" s="19">
        <v>11.8</v>
      </c>
      <c r="E1692" s="31"/>
      <c r="F1692" s="30">
        <v>2.6</v>
      </c>
      <c r="G1692" s="19">
        <v>2.1</v>
      </c>
      <c r="H1692" s="19">
        <v>2.1</v>
      </c>
      <c r="I1692" s="32"/>
      <c r="J1692" s="33">
        <v>78.486000000001</v>
      </c>
      <c r="K1692" s="33">
        <v>81.4116279069767</v>
      </c>
      <c r="L1692" s="33">
        <v>70.2117647058824</v>
      </c>
      <c r="M1692" s="7"/>
      <c r="N1692" s="7"/>
      <c r="O1692" s="19"/>
      <c r="P1692" s="19"/>
    </row>
    <row r="1693" ht="16.6" customHeight="1">
      <c r="A1693" s="29">
        <v>44409</v>
      </c>
      <c r="B1693" s="30">
        <v>13.4</v>
      </c>
      <c r="C1693" s="19">
        <v>12.8</v>
      </c>
      <c r="D1693" s="19">
        <v>12.8</v>
      </c>
      <c r="E1693" s="31"/>
      <c r="F1693" s="30">
        <v>3.4</v>
      </c>
      <c r="G1693" s="19">
        <v>2.7</v>
      </c>
      <c r="H1693" s="19">
        <v>2.7</v>
      </c>
      <c r="I1693" s="32"/>
      <c r="J1693" s="33">
        <v>72.6440000000009</v>
      </c>
      <c r="K1693" s="33">
        <v>72.35581395348839</v>
      </c>
      <c r="L1693" s="33">
        <v>75.84705882352939</v>
      </c>
      <c r="M1693" s="7"/>
      <c r="N1693" s="7"/>
      <c r="O1693" s="19"/>
      <c r="P1693" s="19"/>
    </row>
    <row r="1694" ht="16.6" customHeight="1">
      <c r="A1694" s="29">
        <v>44440</v>
      </c>
      <c r="B1694" s="30">
        <v>15.5</v>
      </c>
      <c r="C1694" s="19">
        <v>15.1</v>
      </c>
      <c r="D1694" s="19">
        <v>15.1</v>
      </c>
      <c r="E1694" s="31"/>
      <c r="F1694" s="30">
        <v>5.2</v>
      </c>
      <c r="G1694" s="19">
        <v>4</v>
      </c>
      <c r="H1694" s="19">
        <v>4</v>
      </c>
      <c r="I1694" s="32"/>
      <c r="J1694" s="33">
        <v>73.66000000000091</v>
      </c>
      <c r="K1694" s="33">
        <v>72.4883720930233</v>
      </c>
      <c r="L1694" s="33">
        <v>55.0705882352941</v>
      </c>
      <c r="M1694" s="7"/>
      <c r="N1694" s="7"/>
      <c r="O1694" s="19"/>
      <c r="P1694" s="19"/>
    </row>
    <row r="1695" ht="16.6" customHeight="1">
      <c r="A1695" s="29">
        <v>44470</v>
      </c>
      <c r="B1695" s="30">
        <v>17.8</v>
      </c>
      <c r="C1695" s="19">
        <v>17.7</v>
      </c>
      <c r="D1695" s="19">
        <v>17.7</v>
      </c>
      <c r="E1695" s="31"/>
      <c r="F1695" s="30">
        <v>6.8</v>
      </c>
      <c r="G1695" s="19">
        <v>5.4</v>
      </c>
      <c r="H1695" s="19">
        <v>5.4</v>
      </c>
      <c r="I1695" s="32"/>
      <c r="J1695" s="33">
        <v>69.34200000000079</v>
      </c>
      <c r="K1695" s="33">
        <v>70.9604651162791</v>
      </c>
      <c r="L1695" s="33">
        <v>40.5058823529412</v>
      </c>
      <c r="M1695" s="7"/>
      <c r="N1695" s="7"/>
      <c r="O1695" s="19"/>
      <c r="P1695" s="19"/>
    </row>
    <row r="1696" ht="16.6" customHeight="1">
      <c r="A1696" s="29">
        <v>44501</v>
      </c>
      <c r="B1696" s="30">
        <v>20.6</v>
      </c>
      <c r="C1696" s="19">
        <v>20.4</v>
      </c>
      <c r="D1696" s="19">
        <v>20.4</v>
      </c>
      <c r="E1696" s="31"/>
      <c r="F1696" s="30">
        <v>8.4</v>
      </c>
      <c r="G1696" s="19">
        <v>7.8</v>
      </c>
      <c r="H1696" s="19">
        <v>7.8</v>
      </c>
      <c r="I1696" s="32"/>
      <c r="J1696" s="33">
        <v>45.7200000000006</v>
      </c>
      <c r="K1696" s="33">
        <v>44.0255813953488</v>
      </c>
      <c r="L1696" s="33">
        <v>54.4941176470588</v>
      </c>
      <c r="M1696" s="7"/>
      <c r="N1696" s="7"/>
      <c r="O1696" s="19">
        <f>AVERAGE(B1698,F1698)</f>
        <v>12.725</v>
      </c>
      <c r="P1696" t="s" s="34">
        <v>16</v>
      </c>
    </row>
    <row r="1697" ht="16.6" customHeight="1">
      <c r="A1697" s="29">
        <v>44531</v>
      </c>
      <c r="B1697" s="30">
        <v>22.9</v>
      </c>
      <c r="C1697" s="19">
        <v>22.6</v>
      </c>
      <c r="D1697" s="19">
        <v>22.6</v>
      </c>
      <c r="E1697" s="31"/>
      <c r="F1697" s="30">
        <v>10.2</v>
      </c>
      <c r="G1697" s="19">
        <v>9.1</v>
      </c>
      <c r="H1697" s="19">
        <v>9.1</v>
      </c>
      <c r="I1697" s="32"/>
      <c r="J1697" s="33">
        <v>51.8160000000006</v>
      </c>
      <c r="K1697" s="33">
        <v>49.3119047619048</v>
      </c>
      <c r="L1697" s="33">
        <v>51.0470588235294</v>
      </c>
      <c r="M1697" s="7"/>
      <c r="N1697" s="7"/>
      <c r="O1697" s="19">
        <f>AVERAGE(D1698,H1698)</f>
        <v>12.2125</v>
      </c>
      <c r="P1697" t="s" s="34">
        <v>17</v>
      </c>
    </row>
    <row r="1698" ht="16.6" customHeight="1">
      <c r="A1698" t="s" s="35">
        <v>18</v>
      </c>
      <c r="B1698" s="36">
        <f>AVERAGE(B1686:B1697)</f>
        <v>18.3666666666667</v>
      </c>
      <c r="C1698" s="36">
        <f>AVERAGE(C1686:C1697)</f>
        <v>18.1166666666667</v>
      </c>
      <c r="D1698" s="36">
        <f>AVERAGE(D1686:D1697)</f>
        <v>18.1166666666667</v>
      </c>
      <c r="E1698" s="37"/>
      <c r="F1698" s="36">
        <f>AVERAGE(F1686:F1697)</f>
        <v>7.08333333333333</v>
      </c>
      <c r="G1698" s="36">
        <f>AVERAGE(G1686:G1697)</f>
        <v>6.30833333333333</v>
      </c>
      <c r="H1698" s="36">
        <f>AVERAGE(H1686:H1697)</f>
        <v>6.30833333333333</v>
      </c>
      <c r="I1698" s="38"/>
      <c r="J1698" s="36">
        <f>AVERAGE(J1686:J1697)</f>
        <v>59.4783333333341</v>
      </c>
      <c r="K1698" s="36">
        <f>AVERAGE(K1686:K1697)</f>
        <v>59.8550064599483</v>
      </c>
      <c r="L1698" s="36">
        <f>AVERAGE(L1686:L1697)</f>
        <v>51.8941176470588</v>
      </c>
      <c r="M1698" s="7"/>
      <c r="N1698" s="7"/>
      <c r="O1698" s="19">
        <f>O1697-O1696</f>
        <v>-0.5125</v>
      </c>
      <c r="P1698" t="s" s="39">
        <v>19</v>
      </c>
    </row>
    <row r="1699" ht="16.6" customHeight="1">
      <c r="A1699" t="s" s="40">
        <v>20</v>
      </c>
      <c r="B1699" s="41"/>
      <c r="C1699" s="41"/>
      <c r="D1699" t="s" s="40">
        <v>55</v>
      </c>
      <c r="E1699" s="42"/>
      <c r="F1699" s="41"/>
      <c r="G1699" s="41"/>
      <c r="H1699" t="s" s="40">
        <v>21</v>
      </c>
      <c r="I1699" s="32"/>
      <c r="J1699" s="19"/>
      <c r="K1699" s="19"/>
      <c r="L1699" s="19"/>
      <c r="M1699" s="43"/>
      <c r="N1699" s="19"/>
      <c r="O1699" s="19"/>
      <c r="P1699" s="19"/>
    </row>
    <row r="1700" ht="16.6" customHeight="1">
      <c r="A1700" s="44"/>
      <c r="B1700" s="41"/>
      <c r="C1700" s="41"/>
      <c r="D1700" s="41"/>
      <c r="E1700" s="42"/>
      <c r="F1700" s="41"/>
      <c r="G1700" s="41"/>
      <c r="H1700" s="41"/>
      <c r="I1700" s="32"/>
      <c r="J1700" s="19"/>
      <c r="K1700" s="19"/>
      <c r="L1700" s="19"/>
      <c r="M1700" s="43"/>
      <c r="N1700" s="19"/>
      <c r="O1700" s="19"/>
      <c r="P1700" s="19"/>
    </row>
    <row r="1701" ht="46.65" customHeight="1">
      <c r="A1701" t="s" s="20">
        <v>767</v>
      </c>
      <c r="B1701" t="s" s="21">
        <v>66</v>
      </c>
      <c r="C1701" t="s" s="22">
        <v>768</v>
      </c>
      <c r="D1701" t="s" s="22">
        <v>769</v>
      </c>
      <c r="E1701" s="23"/>
      <c r="F1701" t="s" s="21">
        <v>69</v>
      </c>
      <c r="G1701" t="s" s="24">
        <v>768</v>
      </c>
      <c r="H1701" t="s" s="24">
        <v>769</v>
      </c>
      <c r="I1701" s="25"/>
      <c r="J1701" t="s" s="21">
        <v>232</v>
      </c>
      <c r="K1701" t="s" s="26">
        <v>770</v>
      </c>
      <c r="L1701" t="s" s="26">
        <v>771</v>
      </c>
      <c r="M1701" t="s" s="67">
        <v>772</v>
      </c>
      <c r="N1701" s="7"/>
      <c r="O1701" s="19"/>
      <c r="P1701" s="19"/>
    </row>
    <row r="1702" ht="16.6" customHeight="1">
      <c r="A1702" s="29">
        <v>44197</v>
      </c>
      <c r="B1702" s="30">
        <v>19.9</v>
      </c>
      <c r="C1702" s="19">
        <v>20.5</v>
      </c>
      <c r="D1702" s="19">
        <v>20.4954545454545</v>
      </c>
      <c r="E1702" s="31"/>
      <c r="F1702" s="30">
        <v>12.5</v>
      </c>
      <c r="G1702" s="19">
        <v>14.4</v>
      </c>
      <c r="H1702" s="19">
        <v>14.3772727272727</v>
      </c>
      <c r="I1702" s="32"/>
      <c r="J1702" s="33">
        <v>39.8780000000005</v>
      </c>
      <c r="K1702" s="33">
        <v>37.7692307692308</v>
      </c>
      <c r="L1702" s="33">
        <v>47.5954545454545</v>
      </c>
      <c r="M1702" s="7"/>
      <c r="N1702" s="7"/>
      <c r="O1702" s="19"/>
      <c r="P1702" s="47"/>
    </row>
    <row r="1703" ht="16.6" customHeight="1">
      <c r="A1703" s="29">
        <v>44228</v>
      </c>
      <c r="B1703" s="30">
        <v>20.6</v>
      </c>
      <c r="C1703" s="19">
        <v>21.1</v>
      </c>
      <c r="D1703" s="19">
        <v>21.1227272727273</v>
      </c>
      <c r="E1703" s="31"/>
      <c r="F1703" s="30">
        <v>13.1</v>
      </c>
      <c r="G1703" s="19">
        <v>14.6</v>
      </c>
      <c r="H1703" s="19">
        <v>14.5636363636364</v>
      </c>
      <c r="I1703" s="32"/>
      <c r="J1703" s="33">
        <v>30.2260000000004</v>
      </c>
      <c r="K1703" s="33">
        <v>29.6769230769231</v>
      </c>
      <c r="L1703" s="33">
        <v>26.1454545454545</v>
      </c>
      <c r="M1703" s="7"/>
      <c r="N1703" s="7"/>
      <c r="O1703" s="19"/>
      <c r="P1703" s="47"/>
    </row>
    <row r="1704" ht="16.6" customHeight="1">
      <c r="A1704" s="29">
        <v>44256</v>
      </c>
      <c r="B1704" s="30">
        <v>18.9</v>
      </c>
      <c r="C1704" s="19">
        <v>20</v>
      </c>
      <c r="D1704" s="19">
        <v>20.0636363636364</v>
      </c>
      <c r="E1704" s="31"/>
      <c r="F1704" s="30">
        <v>11.8</v>
      </c>
      <c r="G1704" s="19">
        <v>13.3</v>
      </c>
      <c r="H1704" s="19">
        <v>13.3818181818182</v>
      </c>
      <c r="I1704" s="32"/>
      <c r="J1704" s="33">
        <v>44.7040000000005</v>
      </c>
      <c r="K1704" s="33">
        <v>43.4205128205128</v>
      </c>
      <c r="L1704" s="33">
        <v>53.1636363636364</v>
      </c>
      <c r="M1704" s="7"/>
      <c r="N1704" s="7"/>
      <c r="O1704" s="19"/>
      <c r="P1704" s="47"/>
    </row>
    <row r="1705" ht="16.6" customHeight="1">
      <c r="A1705" s="29">
        <v>44287</v>
      </c>
      <c r="B1705" s="30">
        <v>16.6</v>
      </c>
      <c r="C1705" s="19">
        <v>17.7</v>
      </c>
      <c r="D1705" s="19">
        <v>17.8</v>
      </c>
      <c r="E1705" s="31"/>
      <c r="F1705" s="30">
        <v>10.1</v>
      </c>
      <c r="G1705" s="19">
        <v>11.2</v>
      </c>
      <c r="H1705" s="19">
        <v>11.2863636363636</v>
      </c>
      <c r="I1705" s="32"/>
      <c r="J1705" s="33">
        <v>54.3560000000007</v>
      </c>
      <c r="K1705" s="33">
        <v>53.5205128205128</v>
      </c>
      <c r="L1705" s="33">
        <v>52.7238095238095</v>
      </c>
      <c r="M1705" s="7"/>
      <c r="N1705" s="7"/>
      <c r="O1705" s="19"/>
      <c r="P1705" s="47"/>
    </row>
    <row r="1706" ht="16.6" customHeight="1">
      <c r="A1706" s="29">
        <v>44317</v>
      </c>
      <c r="B1706" s="30">
        <v>14.2</v>
      </c>
      <c r="C1706" s="19">
        <v>15.3</v>
      </c>
      <c r="D1706" s="19">
        <v>15.3454545454545</v>
      </c>
      <c r="E1706" s="31"/>
      <c r="F1706" s="30">
        <v>7.9</v>
      </c>
      <c r="G1706" s="19">
        <v>9.4</v>
      </c>
      <c r="H1706" s="19">
        <v>9.38636363636364</v>
      </c>
      <c r="I1706" s="32"/>
      <c r="J1706" s="33">
        <v>65.0240000000008</v>
      </c>
      <c r="K1706" s="33">
        <v>69.8282051282051</v>
      </c>
      <c r="L1706" s="33">
        <v>62.2666666666667</v>
      </c>
      <c r="M1706" s="7"/>
      <c r="N1706" s="7"/>
      <c r="O1706" s="19"/>
      <c r="P1706" s="47"/>
    </row>
    <row r="1707" ht="16.6" customHeight="1">
      <c r="A1707" s="29">
        <v>44348</v>
      </c>
      <c r="B1707" s="30">
        <v>12.2</v>
      </c>
      <c r="C1707" s="19">
        <v>13.5</v>
      </c>
      <c r="D1707" s="19">
        <v>13.4954545454545</v>
      </c>
      <c r="E1707" s="31"/>
      <c r="F1707" s="30">
        <v>6.5</v>
      </c>
      <c r="G1707" s="19">
        <v>7.5</v>
      </c>
      <c r="H1707" s="19">
        <v>7.47727272727273</v>
      </c>
      <c r="I1707" s="32"/>
      <c r="J1707" s="33">
        <v>89.4080000000011</v>
      </c>
      <c r="K1707" s="33">
        <v>87.2461538461538</v>
      </c>
      <c r="L1707" s="33">
        <v>75.77272727272729</v>
      </c>
      <c r="M1707" s="7"/>
      <c r="N1707" s="7"/>
      <c r="O1707" s="19"/>
      <c r="P1707" s="19"/>
    </row>
    <row r="1708" ht="16.6" customHeight="1">
      <c r="A1708" s="29">
        <v>44378</v>
      </c>
      <c r="B1708" s="30">
        <v>11.4</v>
      </c>
      <c r="C1708" s="19">
        <v>12.8</v>
      </c>
      <c r="D1708" s="19">
        <v>12.7666666666667</v>
      </c>
      <c r="E1708" s="31"/>
      <c r="F1708" s="30">
        <v>5.7</v>
      </c>
      <c r="G1708" s="19">
        <v>6.9</v>
      </c>
      <c r="H1708" s="19">
        <v>6.99047619047619</v>
      </c>
      <c r="I1708" s="32"/>
      <c r="J1708" s="33">
        <v>76.4540000000009</v>
      </c>
      <c r="K1708" s="33">
        <v>78.2358974358974</v>
      </c>
      <c r="L1708" s="33">
        <v>76.8272727272727</v>
      </c>
      <c r="M1708" s="7"/>
      <c r="N1708" s="7"/>
      <c r="O1708" s="19"/>
      <c r="P1708" s="19"/>
    </row>
    <row r="1709" ht="16.6" customHeight="1">
      <c r="A1709" s="29">
        <v>44409</v>
      </c>
      <c r="B1709" s="30">
        <v>11.9</v>
      </c>
      <c r="C1709" s="19">
        <v>13</v>
      </c>
      <c r="D1709" s="19">
        <v>13</v>
      </c>
      <c r="E1709" s="31"/>
      <c r="F1709" s="30">
        <v>6.2</v>
      </c>
      <c r="G1709" s="19">
        <v>7.1</v>
      </c>
      <c r="H1709" s="19">
        <v>7.13333333333333</v>
      </c>
      <c r="I1709" s="32"/>
      <c r="J1709" s="33">
        <v>67.3100000000008</v>
      </c>
      <c r="K1709" s="33">
        <v>66.7923076923077</v>
      </c>
      <c r="L1709" s="33">
        <v>78.5333333333333</v>
      </c>
      <c r="M1709" s="7"/>
      <c r="N1709" s="7"/>
      <c r="O1709" s="19"/>
      <c r="P1709" s="19"/>
    </row>
    <row r="1710" ht="16.6" customHeight="1">
      <c r="A1710" s="29">
        <v>44440</v>
      </c>
      <c r="B1710" s="30">
        <v>13.1</v>
      </c>
      <c r="C1710" s="19">
        <v>14</v>
      </c>
      <c r="D1710" s="19">
        <v>13.947619047619</v>
      </c>
      <c r="E1710" s="31"/>
      <c r="F1710" s="30">
        <v>7.3</v>
      </c>
      <c r="G1710" s="19">
        <v>8.5</v>
      </c>
      <c r="H1710" s="19">
        <v>8.43809523809524</v>
      </c>
      <c r="I1710" s="32"/>
      <c r="J1710" s="33">
        <v>64.77000000000081</v>
      </c>
      <c r="K1710" s="33">
        <v>66.5230769230769</v>
      </c>
      <c r="L1710" s="33">
        <v>59.8095238095238</v>
      </c>
      <c r="M1710" s="7"/>
      <c r="N1710" s="7"/>
      <c r="O1710" s="19"/>
      <c r="P1710" s="19"/>
    </row>
    <row r="1711" ht="16.6" customHeight="1">
      <c r="A1711" s="29">
        <v>44470</v>
      </c>
      <c r="B1711" s="30">
        <v>14.4</v>
      </c>
      <c r="C1711" s="19">
        <v>15.4</v>
      </c>
      <c r="D1711" s="19">
        <v>15.4</v>
      </c>
      <c r="E1711" s="31"/>
      <c r="F1711" s="30">
        <v>8.4</v>
      </c>
      <c r="G1711" s="19">
        <v>9.6</v>
      </c>
      <c r="H1711" s="19">
        <v>9.55714285714286</v>
      </c>
      <c r="I1711" s="32"/>
      <c r="J1711" s="33">
        <v>64.77000000000081</v>
      </c>
      <c r="K1711" s="33">
        <v>63.6282051282051</v>
      </c>
      <c r="L1711" s="33">
        <v>45.4428571428571</v>
      </c>
      <c r="M1711" s="7"/>
      <c r="N1711" s="7"/>
      <c r="O1711" s="19"/>
      <c r="P1711" s="19"/>
    </row>
    <row r="1712" ht="16.6" customHeight="1">
      <c r="A1712" s="29">
        <v>44501</v>
      </c>
      <c r="B1712" s="30">
        <v>16.4</v>
      </c>
      <c r="C1712" s="19">
        <v>17.4</v>
      </c>
      <c r="D1712" s="19">
        <v>17.4952380952381</v>
      </c>
      <c r="E1712" s="31"/>
      <c r="F1712" s="30">
        <v>9.800000000000001</v>
      </c>
      <c r="G1712" s="19">
        <v>11.4</v>
      </c>
      <c r="H1712" s="19">
        <v>11.5380952380952</v>
      </c>
      <c r="I1712" s="32"/>
      <c r="J1712" s="33">
        <v>43.1800000000005</v>
      </c>
      <c r="K1712" s="33">
        <v>41.1589743589744</v>
      </c>
      <c r="L1712" s="33">
        <v>50.5904761904762</v>
      </c>
      <c r="M1712" s="7"/>
      <c r="N1712" s="7"/>
      <c r="O1712" s="19">
        <f>AVERAGE(B1714,F1714)</f>
        <v>12.4541666666667</v>
      </c>
      <c r="P1712" t="s" s="34">
        <v>16</v>
      </c>
    </row>
    <row r="1713" ht="16.6" customHeight="1">
      <c r="A1713" s="29">
        <v>44531</v>
      </c>
      <c r="B1713" s="30">
        <v>18.6</v>
      </c>
      <c r="C1713" s="19">
        <v>18.9</v>
      </c>
      <c r="D1713" s="19">
        <v>18.9142857142857</v>
      </c>
      <c r="E1713" s="31"/>
      <c r="F1713" s="30">
        <v>11.4</v>
      </c>
      <c r="G1713" s="19">
        <v>12.9</v>
      </c>
      <c r="H1713" s="19">
        <v>12.9285714285714</v>
      </c>
      <c r="I1713" s="32"/>
      <c r="J1713" s="33">
        <v>45.2120000000006</v>
      </c>
      <c r="K1713" s="33">
        <v>42.3102564102564</v>
      </c>
      <c r="L1713" s="33">
        <v>44.652380952381</v>
      </c>
      <c r="M1713" s="7"/>
      <c r="N1713" s="7"/>
      <c r="O1713" s="19">
        <f>AVERAGE(D1714,H1714)</f>
        <v>13.6210407647908</v>
      </c>
      <c r="P1713" t="s" s="34">
        <v>17</v>
      </c>
    </row>
    <row r="1714" ht="16.6" customHeight="1">
      <c r="A1714" t="s" s="35">
        <v>18</v>
      </c>
      <c r="B1714" s="36">
        <f>AVERAGE(B1702:B1713)</f>
        <v>15.6833333333333</v>
      </c>
      <c r="C1714" s="36">
        <f>AVERAGE(C1702:C1713)</f>
        <v>16.6333333333333</v>
      </c>
      <c r="D1714" s="36">
        <f>AVERAGE(D1702:D1713)</f>
        <v>16.6538780663781</v>
      </c>
      <c r="E1714" s="37"/>
      <c r="F1714" s="36">
        <f>AVERAGE(F1702:F1713)</f>
        <v>9.225</v>
      </c>
      <c r="G1714" s="36">
        <f>AVERAGE(G1702:G1713)</f>
        <v>10.5666666666667</v>
      </c>
      <c r="H1714" s="36">
        <f>AVERAGE(H1702:H1713)</f>
        <v>10.5882034632035</v>
      </c>
      <c r="I1714" s="38"/>
      <c r="J1714" s="36">
        <f>AVERAGE(J1702:J1713)</f>
        <v>57.1076666666674</v>
      </c>
      <c r="K1714" s="36">
        <f>AVERAGE(K1702:K1713)</f>
        <v>56.6758547008547</v>
      </c>
      <c r="L1714" s="36">
        <f>AVERAGE(L1702:L1713)</f>
        <v>56.1269660894661</v>
      </c>
      <c r="M1714" s="7"/>
      <c r="N1714" s="7"/>
      <c r="O1714" s="19">
        <f>O1713-O1712</f>
        <v>1.1668740981241</v>
      </c>
      <c r="P1714" t="s" s="39">
        <v>19</v>
      </c>
    </row>
    <row r="1715" ht="16.6" customHeight="1">
      <c r="A1715" t="s" s="40">
        <v>20</v>
      </c>
      <c r="B1715" s="41"/>
      <c r="C1715" s="41"/>
      <c r="D1715" s="41"/>
      <c r="E1715" s="42"/>
      <c r="F1715" s="41"/>
      <c r="G1715" s="41"/>
      <c r="H1715" t="s" s="40">
        <v>21</v>
      </c>
      <c r="I1715" s="32"/>
      <c r="J1715" s="52"/>
      <c r="K1715" s="52"/>
      <c r="L1715" s="52"/>
      <c r="M1715" s="7"/>
      <c r="N1715" s="7"/>
      <c r="O1715" s="19"/>
      <c r="P1715" s="19"/>
    </row>
    <row r="1716" ht="16.6" customHeight="1">
      <c r="A1716" s="44"/>
      <c r="B1716" s="41"/>
      <c r="C1716" s="41"/>
      <c r="D1716" s="41"/>
      <c r="E1716" s="42"/>
      <c r="F1716" s="41"/>
      <c r="G1716" s="41"/>
      <c r="H1716" s="41"/>
      <c r="I1716" s="32"/>
      <c r="J1716" s="52"/>
      <c r="K1716" s="52"/>
      <c r="L1716" s="52"/>
      <c r="M1716" s="7"/>
      <c r="N1716" s="7"/>
      <c r="O1716" s="19"/>
      <c r="P1716" s="28"/>
    </row>
    <row r="1717" ht="46.65" customHeight="1">
      <c r="A1717" t="s" s="54">
        <v>773</v>
      </c>
      <c r="B1717" t="s" s="21">
        <v>173</v>
      </c>
      <c r="C1717" t="s" s="22">
        <v>774</v>
      </c>
      <c r="D1717" t="s" s="22">
        <v>775</v>
      </c>
      <c r="E1717" s="23"/>
      <c r="F1717" t="s" s="21">
        <v>176</v>
      </c>
      <c r="G1717" t="s" s="24">
        <v>774</v>
      </c>
      <c r="H1717" t="s" s="24">
        <v>775</v>
      </c>
      <c r="I1717" s="25"/>
      <c r="J1717" t="s" s="21">
        <v>464</v>
      </c>
      <c r="K1717" t="s" s="26">
        <v>776</v>
      </c>
      <c r="L1717" t="s" s="26">
        <v>777</v>
      </c>
      <c r="M1717" s="43"/>
      <c r="N1717" s="19"/>
      <c r="O1717" s="19"/>
      <c r="P1717" s="19"/>
    </row>
    <row r="1718" ht="16.6" customHeight="1">
      <c r="A1718" s="29">
        <v>44197</v>
      </c>
      <c r="B1718" s="30">
        <v>20.4</v>
      </c>
      <c r="C1718" s="19">
        <v>20.8</v>
      </c>
      <c r="D1718" s="19">
        <v>22.5590909090909</v>
      </c>
      <c r="E1718" s="31"/>
      <c r="F1718" s="30">
        <v>12.7</v>
      </c>
      <c r="G1718" s="19">
        <v>13.3</v>
      </c>
      <c r="H1718" s="19">
        <v>14.1363636363636</v>
      </c>
      <c r="I1718" s="32"/>
      <c r="J1718" s="19">
        <v>36.3220000000004</v>
      </c>
      <c r="K1718" s="19">
        <v>35.8</v>
      </c>
      <c r="L1718" s="19">
        <v>46.8285714285714</v>
      </c>
      <c r="M1718" s="58"/>
      <c r="N1718" s="19"/>
      <c r="O1718" s="19"/>
      <c r="P1718" s="19"/>
    </row>
    <row r="1719" ht="16.6" customHeight="1">
      <c r="A1719" s="29">
        <v>44228</v>
      </c>
      <c r="B1719" s="30">
        <v>21.3</v>
      </c>
      <c r="C1719" s="19">
        <v>21.1</v>
      </c>
      <c r="D1719" s="19">
        <v>22.3227272727273</v>
      </c>
      <c r="E1719" s="31"/>
      <c r="F1719" s="30">
        <v>13.8</v>
      </c>
      <c r="G1719" s="19">
        <v>13.9</v>
      </c>
      <c r="H1719" s="19">
        <v>14.7590909090909</v>
      </c>
      <c r="I1719" s="32"/>
      <c r="J1719" s="19">
        <v>45.2120000000006</v>
      </c>
      <c r="K1719" s="19">
        <v>44.7478260869565</v>
      </c>
      <c r="L1719" s="19">
        <v>39.2571428571429</v>
      </c>
      <c r="M1719" s="58"/>
      <c r="N1719" s="19"/>
      <c r="O1719" s="19"/>
      <c r="P1719" s="19"/>
    </row>
    <row r="1720" ht="16.6" customHeight="1">
      <c r="A1720" s="29">
        <v>44256</v>
      </c>
      <c r="B1720" s="30">
        <v>19.9</v>
      </c>
      <c r="C1720" s="19">
        <v>20.2</v>
      </c>
      <c r="D1720" s="19">
        <v>21.4818181818182</v>
      </c>
      <c r="E1720" s="31"/>
      <c r="F1720" s="30">
        <v>12.6</v>
      </c>
      <c r="G1720" s="19">
        <v>13.1</v>
      </c>
      <c r="H1720" s="19">
        <v>13.7272727272727</v>
      </c>
      <c r="I1720" s="32"/>
      <c r="J1720" s="19">
        <v>58.4200000000007</v>
      </c>
      <c r="K1720" s="19">
        <v>66.11739130434781</v>
      </c>
      <c r="L1720" s="19">
        <v>58.0272727272727</v>
      </c>
      <c r="M1720" s="58"/>
      <c r="N1720" s="19"/>
      <c r="O1720" s="19"/>
      <c r="P1720" s="19"/>
    </row>
    <row r="1721" ht="16.6" customHeight="1">
      <c r="A1721" s="29">
        <v>44287</v>
      </c>
      <c r="B1721" s="30">
        <v>17.8</v>
      </c>
      <c r="C1721" s="19">
        <v>17.9</v>
      </c>
      <c r="D1721" s="19">
        <v>19.0285714285714</v>
      </c>
      <c r="E1721" s="31"/>
      <c r="F1721" s="30">
        <v>10.7</v>
      </c>
      <c r="G1721" s="19">
        <v>11.1</v>
      </c>
      <c r="H1721" s="19">
        <v>11.7761904761905</v>
      </c>
      <c r="I1721" s="32"/>
      <c r="J1721" s="19">
        <v>65.53200000000081</v>
      </c>
      <c r="K1721" s="19">
        <v>63.6478260869565</v>
      </c>
      <c r="L1721" s="19">
        <v>52.247619047619</v>
      </c>
      <c r="M1721" s="58"/>
      <c r="N1721" s="19"/>
      <c r="O1721" s="19"/>
      <c r="P1721" s="19"/>
    </row>
    <row r="1722" ht="16.6" customHeight="1">
      <c r="A1722" s="29">
        <v>44317</v>
      </c>
      <c r="B1722" s="30">
        <v>15.3</v>
      </c>
      <c r="C1722" s="19">
        <v>15.6</v>
      </c>
      <c r="D1722" s="19">
        <v>16.5095238095238</v>
      </c>
      <c r="E1722" s="31"/>
      <c r="F1722" s="30">
        <v>9.1</v>
      </c>
      <c r="G1722" s="19">
        <v>9.4</v>
      </c>
      <c r="H1722" s="19">
        <v>9.699999999999999</v>
      </c>
      <c r="I1722" s="32"/>
      <c r="J1722" s="19">
        <v>72.13600000000091</v>
      </c>
      <c r="K1722" s="19">
        <v>68.3086956521739</v>
      </c>
      <c r="L1722" s="19">
        <v>46.2</v>
      </c>
      <c r="M1722" s="58"/>
      <c r="N1722" s="19"/>
      <c r="O1722" s="19"/>
      <c r="P1722" s="19"/>
    </row>
    <row r="1723" ht="16.6" customHeight="1">
      <c r="A1723" s="29">
        <v>44348</v>
      </c>
      <c r="B1723" s="30">
        <v>13.4</v>
      </c>
      <c r="C1723" s="19">
        <v>13.6</v>
      </c>
      <c r="D1723" s="19">
        <v>14.5952380952381</v>
      </c>
      <c r="E1723" s="31"/>
      <c r="F1723" s="30">
        <v>7.4</v>
      </c>
      <c r="G1723" s="19">
        <v>7.8</v>
      </c>
      <c r="H1723" s="19">
        <v>8.323809523809521</v>
      </c>
      <c r="I1723" s="32"/>
      <c r="J1723" s="19">
        <v>88.3920000000011</v>
      </c>
      <c r="K1723" s="19">
        <v>91.8782608695652</v>
      </c>
      <c r="L1723" s="19">
        <v>62.0818181818182</v>
      </c>
      <c r="M1723" s="58"/>
      <c r="N1723" s="19"/>
      <c r="O1723" s="19"/>
      <c r="P1723" s="19"/>
    </row>
    <row r="1724" ht="16.6" customHeight="1">
      <c r="A1724" s="29">
        <v>44378</v>
      </c>
      <c r="B1724" s="30">
        <v>12.8</v>
      </c>
      <c r="C1724" s="19">
        <v>13</v>
      </c>
      <c r="D1724" s="19">
        <v>13.947619047619</v>
      </c>
      <c r="E1724" s="31"/>
      <c r="F1724" s="30">
        <v>6.7</v>
      </c>
      <c r="G1724" s="19">
        <v>6.9</v>
      </c>
      <c r="H1724" s="19">
        <v>7.43809523809524</v>
      </c>
      <c r="I1724" s="32"/>
      <c r="J1724" s="19">
        <v>72.3900000000009</v>
      </c>
      <c r="K1724" s="19">
        <v>73.90000000000001</v>
      </c>
      <c r="L1724" s="19">
        <v>60.7727272727273</v>
      </c>
      <c r="M1724" s="58"/>
      <c r="N1724" s="19"/>
      <c r="O1724" s="19"/>
      <c r="P1724" s="19"/>
    </row>
    <row r="1725" ht="16.6" customHeight="1">
      <c r="A1725" s="29">
        <v>44409</v>
      </c>
      <c r="B1725" s="30">
        <v>13.5</v>
      </c>
      <c r="C1725" s="19">
        <v>13.6</v>
      </c>
      <c r="D1725" s="19">
        <v>14.3857142857143</v>
      </c>
      <c r="E1725" s="31"/>
      <c r="F1725" s="30">
        <v>6.7</v>
      </c>
      <c r="G1725" s="19">
        <v>6.9</v>
      </c>
      <c r="H1725" s="19">
        <v>7.29047619047619</v>
      </c>
      <c r="I1725" s="32"/>
      <c r="J1725" s="19">
        <v>63.2460000000008</v>
      </c>
      <c r="K1725" s="19">
        <v>62.5391304347826</v>
      </c>
      <c r="L1725" s="19">
        <v>64.1428571428571</v>
      </c>
      <c r="M1725" s="58"/>
      <c r="N1725" s="19"/>
      <c r="O1725" s="19"/>
      <c r="P1725" s="19"/>
    </row>
    <row r="1726" ht="16.6" customHeight="1">
      <c r="A1726" s="29">
        <v>44440</v>
      </c>
      <c r="B1726" s="30">
        <v>14.7</v>
      </c>
      <c r="C1726" s="19">
        <v>14.8</v>
      </c>
      <c r="D1726" s="19">
        <v>15.9238095238095</v>
      </c>
      <c r="E1726" s="31"/>
      <c r="F1726" s="30">
        <v>7.7</v>
      </c>
      <c r="G1726" s="19">
        <v>7.9</v>
      </c>
      <c r="H1726" s="19">
        <v>8.209523809523811</v>
      </c>
      <c r="I1726" s="32"/>
      <c r="J1726" s="19">
        <v>66.29400000000081</v>
      </c>
      <c r="K1726" s="19">
        <v>65.8782608695652</v>
      </c>
      <c r="L1726" s="19">
        <v>59.0380952380952</v>
      </c>
      <c r="M1726" s="58"/>
      <c r="N1726" s="19"/>
      <c r="O1726" s="19"/>
      <c r="P1726" s="19"/>
    </row>
    <row r="1727" ht="16.6" customHeight="1">
      <c r="A1727" s="29">
        <v>44470</v>
      </c>
      <c r="B1727" s="30">
        <v>16.2</v>
      </c>
      <c r="C1727" s="19">
        <v>16.3</v>
      </c>
      <c r="D1727" s="19">
        <v>17.4</v>
      </c>
      <c r="E1727" s="31"/>
      <c r="F1727" s="30">
        <v>8.699999999999999</v>
      </c>
      <c r="G1727" s="19">
        <v>9</v>
      </c>
      <c r="H1727" s="19">
        <v>9.30952380952381</v>
      </c>
      <c r="I1727" s="32"/>
      <c r="J1727" s="19">
        <v>78.486000000001</v>
      </c>
      <c r="K1727" s="19">
        <v>76.7869565217391</v>
      </c>
      <c r="L1727" s="19">
        <v>49.8285714285714</v>
      </c>
      <c r="M1727" s="58"/>
      <c r="N1727" s="19"/>
      <c r="O1727" s="19"/>
      <c r="P1727" s="19"/>
    </row>
    <row r="1728" ht="16.6" customHeight="1">
      <c r="A1728" s="29">
        <v>44501</v>
      </c>
      <c r="B1728" s="30">
        <v>17.8</v>
      </c>
      <c r="C1728" s="19">
        <v>17.8</v>
      </c>
      <c r="D1728" s="19">
        <v>19.1</v>
      </c>
      <c r="E1728" s="31"/>
      <c r="F1728" s="30">
        <v>9.9</v>
      </c>
      <c r="G1728" s="19">
        <v>10.5</v>
      </c>
      <c r="H1728" s="19">
        <v>11.3333333333333</v>
      </c>
      <c r="I1728" s="32"/>
      <c r="J1728" s="19">
        <v>43.6880000000005</v>
      </c>
      <c r="K1728" s="19">
        <v>44.995652173913</v>
      </c>
      <c r="L1728" s="19">
        <v>64.38</v>
      </c>
      <c r="M1728" s="58"/>
      <c r="N1728" s="19"/>
      <c r="O1728" s="19">
        <f>AVERAGE(B1730,F1730)</f>
        <v>13.3375</v>
      </c>
      <c r="P1728" t="s" s="34">
        <v>16</v>
      </c>
    </row>
    <row r="1729" ht="16.6" customHeight="1">
      <c r="A1729" s="29">
        <v>44531</v>
      </c>
      <c r="B1729" s="30">
        <v>19.3</v>
      </c>
      <c r="C1729" s="19">
        <v>19.4</v>
      </c>
      <c r="D1729" s="19">
        <v>20.9571428571429</v>
      </c>
      <c r="E1729" s="31"/>
      <c r="F1729" s="30">
        <v>11.7</v>
      </c>
      <c r="G1729" s="19">
        <v>12</v>
      </c>
      <c r="H1729" s="19">
        <v>12.5428571428571</v>
      </c>
      <c r="I1729" s="32"/>
      <c r="J1729" s="19">
        <v>61.7220000000008</v>
      </c>
      <c r="K1729" s="19">
        <v>59.7913043478261</v>
      </c>
      <c r="L1729" s="19">
        <v>53.83</v>
      </c>
      <c r="M1729" s="58"/>
      <c r="N1729" s="49"/>
      <c r="O1729" s="19">
        <f>AVERAGE(D1730,H1730)</f>
        <v>14.4482413419914</v>
      </c>
      <c r="P1729" t="s" s="34">
        <v>17</v>
      </c>
    </row>
    <row r="1730" ht="16.6" customHeight="1">
      <c r="A1730" t="s" s="35">
        <v>18</v>
      </c>
      <c r="B1730" s="36">
        <f>AVERAGE(B1718:B1729)</f>
        <v>16.8666666666667</v>
      </c>
      <c r="C1730" s="36">
        <f>AVERAGE(C1718:C1729)</f>
        <v>17.0083333333333</v>
      </c>
      <c r="D1730" s="36">
        <f>AVERAGE(D1718:D1729)</f>
        <v>18.1842712842713</v>
      </c>
      <c r="E1730" s="37"/>
      <c r="F1730" s="36">
        <f>AVERAGE(F1718:F1729)</f>
        <v>9.80833333333333</v>
      </c>
      <c r="G1730" s="36">
        <f>AVERAGE(G1718:G1729)</f>
        <v>10.15</v>
      </c>
      <c r="H1730" s="36">
        <f>AVERAGE(H1718:H1729)</f>
        <v>10.7122113997114</v>
      </c>
      <c r="I1730" s="38"/>
      <c r="J1730" s="36">
        <f>AVERAGE(J1718:J1729)</f>
        <v>62.6533333333341</v>
      </c>
      <c r="K1730" s="36">
        <f>AVERAGE(K1718:K1729)</f>
        <v>62.8659420289855</v>
      </c>
      <c r="L1730" s="36">
        <f>AVERAGE(L1718:L1729)</f>
        <v>54.7195562770563</v>
      </c>
      <c r="M1730" s="58"/>
      <c r="N1730" s="19"/>
      <c r="O1730" s="19">
        <f>O1729-O1728</f>
        <v>1.1107413419914</v>
      </c>
      <c r="P1730" t="s" s="39">
        <v>19</v>
      </c>
    </row>
    <row r="1731" ht="16.6" customHeight="1">
      <c r="A1731" t="s" s="40">
        <v>20</v>
      </c>
      <c r="B1731" s="41"/>
      <c r="C1731" s="41"/>
      <c r="D1731" s="41"/>
      <c r="E1731" s="42"/>
      <c r="F1731" s="41"/>
      <c r="G1731" s="41"/>
      <c r="H1731" t="s" s="40">
        <v>21</v>
      </c>
      <c r="I1731" s="32"/>
      <c r="J1731" s="19"/>
      <c r="K1731" s="19"/>
      <c r="L1731" s="19"/>
      <c r="M1731" s="43"/>
      <c r="N1731" s="19"/>
      <c r="O1731" s="19"/>
      <c r="P1731" s="19"/>
    </row>
    <row r="1732" ht="16.6" customHeight="1">
      <c r="A1732" s="44"/>
      <c r="B1732" s="41"/>
      <c r="C1732" s="41"/>
      <c r="D1732" s="41"/>
      <c r="E1732" s="42"/>
      <c r="F1732" s="41"/>
      <c r="G1732" s="41"/>
      <c r="H1732" s="41"/>
      <c r="I1732" s="32"/>
      <c r="J1732" s="19"/>
      <c r="K1732" s="19"/>
      <c r="L1732" s="19"/>
      <c r="M1732" s="43"/>
      <c r="N1732" s="28"/>
      <c r="O1732" s="28"/>
      <c r="P1732" s="28"/>
    </row>
    <row r="1733" ht="46.65" customHeight="1">
      <c r="A1733" t="s" s="20">
        <v>778</v>
      </c>
      <c r="B1733" t="s" s="21">
        <v>244</v>
      </c>
      <c r="C1733" t="s" s="22">
        <v>779</v>
      </c>
      <c r="D1733" t="s" s="22">
        <v>780</v>
      </c>
      <c r="E1733" s="23"/>
      <c r="F1733" t="s" s="21">
        <v>247</v>
      </c>
      <c r="G1733" t="s" s="24">
        <v>779</v>
      </c>
      <c r="H1733" t="s" s="24">
        <v>780</v>
      </c>
      <c r="I1733" s="32"/>
      <c r="J1733" t="s" s="21">
        <v>200</v>
      </c>
      <c r="K1733" t="s" s="26">
        <v>781</v>
      </c>
      <c r="L1733" t="s" s="26">
        <v>782</v>
      </c>
      <c r="M1733" s="43"/>
      <c r="N1733" s="19"/>
      <c r="O1733" s="19"/>
      <c r="P1733" s="19"/>
    </row>
    <row r="1734" ht="16.6" customHeight="1">
      <c r="A1734" s="29">
        <v>44197</v>
      </c>
      <c r="B1734" s="30">
        <v>22.2</v>
      </c>
      <c r="C1734" s="19">
        <v>23</v>
      </c>
      <c r="D1734" s="19">
        <v>23</v>
      </c>
      <c r="E1734" s="31"/>
      <c r="F1734" s="30">
        <v>10.7</v>
      </c>
      <c r="G1734" s="19">
        <v>13.4</v>
      </c>
      <c r="H1734" s="19">
        <v>13.4</v>
      </c>
      <c r="I1734" s="32"/>
      <c r="J1734" s="19">
        <v>56.1340000000007</v>
      </c>
      <c r="K1734" s="19">
        <v>44.76</v>
      </c>
      <c r="L1734" s="19">
        <v>61.53</v>
      </c>
      <c r="M1734" s="43"/>
      <c r="N1734" s="19"/>
      <c r="O1734" s="19"/>
      <c r="P1734" s="19"/>
    </row>
    <row r="1735" ht="16.6" customHeight="1">
      <c r="A1735" s="29">
        <v>44228</v>
      </c>
      <c r="B1735" s="30">
        <v>23</v>
      </c>
      <c r="C1735" s="19">
        <v>22</v>
      </c>
      <c r="D1735" s="19">
        <v>22</v>
      </c>
      <c r="E1735" s="31"/>
      <c r="F1735" s="30">
        <v>11.7</v>
      </c>
      <c r="G1735" s="19">
        <v>13.3</v>
      </c>
      <c r="H1735" s="19">
        <v>13.3</v>
      </c>
      <c r="I1735" s="32"/>
      <c r="J1735" s="19">
        <v>49.7840000000006</v>
      </c>
      <c r="K1735" s="19">
        <v>50.465</v>
      </c>
      <c r="L1735" s="19">
        <v>56.92</v>
      </c>
      <c r="M1735" s="43"/>
      <c r="N1735" s="19"/>
      <c r="O1735" s="19"/>
      <c r="P1735" s="19"/>
    </row>
    <row r="1736" ht="16.6" customHeight="1">
      <c r="A1736" s="29">
        <v>44256</v>
      </c>
      <c r="B1736" s="30">
        <v>21.1</v>
      </c>
      <c r="C1736" s="19">
        <v>21.1</v>
      </c>
      <c r="D1736" s="19">
        <v>21.1</v>
      </c>
      <c r="E1736" s="31"/>
      <c r="F1736" s="30">
        <v>9.6</v>
      </c>
      <c r="G1736" s="19">
        <v>11.8</v>
      </c>
      <c r="H1736" s="19">
        <v>11.8</v>
      </c>
      <c r="I1736" s="32"/>
      <c r="J1736" s="19">
        <v>67.05600000000079</v>
      </c>
      <c r="K1736" s="19">
        <v>75.425</v>
      </c>
      <c r="L1736" s="19">
        <v>66.0761904761905</v>
      </c>
      <c r="M1736" s="43"/>
      <c r="N1736" s="19"/>
      <c r="O1736" s="19"/>
      <c r="P1736" s="19"/>
    </row>
    <row r="1737" ht="16.6" customHeight="1">
      <c r="A1737" s="29">
        <v>44287</v>
      </c>
      <c r="B1737" s="30">
        <v>18.4</v>
      </c>
      <c r="C1737" s="19">
        <v>18.6</v>
      </c>
      <c r="D1737" s="19">
        <v>18.6</v>
      </c>
      <c r="E1737" s="31"/>
      <c r="F1737" s="30">
        <v>7.2</v>
      </c>
      <c r="G1737" s="19">
        <v>9.6</v>
      </c>
      <c r="H1737" s="19">
        <v>9.6</v>
      </c>
      <c r="I1737" s="32"/>
      <c r="J1737" s="19">
        <v>61.4680000000007</v>
      </c>
      <c r="K1737" s="19">
        <v>66.485</v>
      </c>
      <c r="L1737" s="19">
        <v>51.3333333333333</v>
      </c>
      <c r="M1737" s="43"/>
      <c r="N1737" s="19"/>
      <c r="O1737" s="19"/>
      <c r="P1737" s="19"/>
    </row>
    <row r="1738" ht="16.6" customHeight="1">
      <c r="A1738" s="29">
        <v>44317</v>
      </c>
      <c r="B1738" s="30">
        <v>15.7</v>
      </c>
      <c r="C1738" s="19">
        <v>16.1</v>
      </c>
      <c r="D1738" s="19">
        <v>16.1</v>
      </c>
      <c r="E1738" s="31"/>
      <c r="F1738" s="30">
        <v>5.3</v>
      </c>
      <c r="G1738" s="19">
        <v>7.2</v>
      </c>
      <c r="H1738" s="19">
        <v>7.2</v>
      </c>
      <c r="I1738" s="32"/>
      <c r="J1738" s="19">
        <v>61.2140000000007</v>
      </c>
      <c r="K1738" s="19">
        <v>71.645</v>
      </c>
      <c r="L1738" s="19">
        <v>48.5142857142857</v>
      </c>
      <c r="M1738" s="43"/>
      <c r="N1738" s="19"/>
      <c r="O1738" s="19"/>
      <c r="P1738" s="19"/>
    </row>
    <row r="1739" ht="16.6" customHeight="1">
      <c r="A1739" s="29">
        <v>44348</v>
      </c>
      <c r="B1739" s="30">
        <v>13.6</v>
      </c>
      <c r="C1739" s="19">
        <v>14.1</v>
      </c>
      <c r="D1739" s="19">
        <v>14.1</v>
      </c>
      <c r="E1739" s="31"/>
      <c r="F1739" s="30">
        <v>3.3</v>
      </c>
      <c r="G1739" s="19">
        <v>5.5</v>
      </c>
      <c r="H1739" s="19">
        <v>5.5</v>
      </c>
      <c r="I1739" s="32"/>
      <c r="J1739" s="19">
        <v>94.7420000000012</v>
      </c>
      <c r="K1739" s="19">
        <v>104.09</v>
      </c>
      <c r="L1739" s="19">
        <v>63.952380952381</v>
      </c>
      <c r="M1739" s="43"/>
      <c r="N1739" s="19"/>
      <c r="O1739" s="19"/>
      <c r="P1739" s="19"/>
    </row>
    <row r="1740" ht="16.6" customHeight="1">
      <c r="A1740" s="29">
        <v>44378</v>
      </c>
      <c r="B1740" s="30">
        <v>13.2</v>
      </c>
      <c r="C1740" s="19">
        <v>13.6</v>
      </c>
      <c r="D1740" s="19">
        <v>13.6</v>
      </c>
      <c r="E1740" s="31"/>
      <c r="F1740" s="30">
        <v>3</v>
      </c>
      <c r="G1740" s="19">
        <v>4.8</v>
      </c>
      <c r="H1740" s="19">
        <v>4.8</v>
      </c>
      <c r="I1740" s="32"/>
      <c r="J1740" s="19">
        <v>72.13600000000091</v>
      </c>
      <c r="K1740" s="19">
        <v>78.95</v>
      </c>
      <c r="L1740" s="19">
        <v>44.1904761904762</v>
      </c>
      <c r="M1740" s="43"/>
      <c r="N1740" s="19"/>
      <c r="O1740" s="19"/>
      <c r="P1740" s="19"/>
    </row>
    <row r="1741" ht="16.6" customHeight="1">
      <c r="A1741" s="29">
        <v>44409</v>
      </c>
      <c r="B1741" s="30">
        <v>14.3</v>
      </c>
      <c r="C1741" s="19">
        <v>14.2</v>
      </c>
      <c r="D1741" s="19">
        <v>14.2</v>
      </c>
      <c r="E1741" s="31"/>
      <c r="F1741" s="30">
        <v>3.2</v>
      </c>
      <c r="G1741" s="19">
        <v>5.1</v>
      </c>
      <c r="H1741" s="19">
        <v>5.1</v>
      </c>
      <c r="I1741" s="32"/>
      <c r="J1741" s="19">
        <v>61.2140000000007</v>
      </c>
      <c r="K1741" s="19">
        <v>56.215</v>
      </c>
      <c r="L1741" s="19">
        <v>57.0263157894737</v>
      </c>
      <c r="M1741" s="43"/>
      <c r="N1741" s="19"/>
      <c r="O1741" s="19"/>
      <c r="P1741" s="19"/>
    </row>
    <row r="1742" ht="16.6" customHeight="1">
      <c r="A1742" s="29">
        <v>44440</v>
      </c>
      <c r="B1742" s="30">
        <v>15.9</v>
      </c>
      <c r="C1742" s="19">
        <v>16.1</v>
      </c>
      <c r="D1742" s="19">
        <v>16.1</v>
      </c>
      <c r="E1742" s="31"/>
      <c r="F1742" s="30">
        <v>5.1</v>
      </c>
      <c r="G1742" s="19">
        <v>6.6</v>
      </c>
      <c r="H1742" s="19">
        <v>6.6</v>
      </c>
      <c r="I1742" s="32"/>
      <c r="J1742" s="19">
        <v>62.7380000000008</v>
      </c>
      <c r="K1742" s="19">
        <v>59.35</v>
      </c>
      <c r="L1742" s="19">
        <v>54.6631578947368</v>
      </c>
      <c r="M1742" s="43"/>
      <c r="N1742" s="19"/>
      <c r="O1742" s="19"/>
      <c r="P1742" s="19"/>
    </row>
    <row r="1743" ht="16.6" customHeight="1">
      <c r="A1743" s="29">
        <v>44470</v>
      </c>
      <c r="B1743" s="30">
        <v>17.7</v>
      </c>
      <c r="C1743" s="19">
        <v>17.6</v>
      </c>
      <c r="D1743" s="19">
        <v>17.6</v>
      </c>
      <c r="E1743" s="31"/>
      <c r="F1743" s="30">
        <v>6.8</v>
      </c>
      <c r="G1743" s="19">
        <v>8.1</v>
      </c>
      <c r="H1743" s="19">
        <v>8.1</v>
      </c>
      <c r="I1743" s="32"/>
      <c r="J1743" s="19">
        <v>68.58000000000079</v>
      </c>
      <c r="K1743" s="19">
        <v>73.685</v>
      </c>
      <c r="L1743" s="19">
        <v>59.945</v>
      </c>
      <c r="M1743" s="43"/>
      <c r="N1743" s="19"/>
      <c r="O1743" s="19"/>
      <c r="P1743" s="19"/>
    </row>
    <row r="1744" ht="16.6" customHeight="1">
      <c r="A1744" s="29">
        <v>44501</v>
      </c>
      <c r="B1744" s="30">
        <v>19.6</v>
      </c>
      <c r="C1744" s="19">
        <v>19.6</v>
      </c>
      <c r="D1744" s="19">
        <v>19.6</v>
      </c>
      <c r="E1744" s="31"/>
      <c r="F1744" s="30">
        <v>7.9</v>
      </c>
      <c r="G1744" s="19">
        <v>10.3</v>
      </c>
      <c r="H1744" s="19">
        <v>10.3</v>
      </c>
      <c r="I1744" s="32"/>
      <c r="J1744" s="19">
        <v>44.7040000000005</v>
      </c>
      <c r="K1744" s="19">
        <v>54.11</v>
      </c>
      <c r="L1744" s="19">
        <v>80.58</v>
      </c>
      <c r="M1744" s="43"/>
      <c r="N1744" s="19"/>
      <c r="O1744" s="19">
        <f>AVERAGE(B1746,F1746)</f>
        <v>12.4958333333333</v>
      </c>
      <c r="P1744" t="s" s="34">
        <v>16</v>
      </c>
    </row>
    <row r="1745" ht="16.6" customHeight="1">
      <c r="A1745" s="29">
        <v>44531</v>
      </c>
      <c r="B1745" s="30">
        <v>21.3</v>
      </c>
      <c r="C1745" s="19">
        <v>21.3</v>
      </c>
      <c r="D1745" s="19">
        <v>21.3</v>
      </c>
      <c r="E1745" s="31"/>
      <c r="F1745" s="30">
        <v>10.1</v>
      </c>
      <c r="G1745" s="19">
        <v>11.8</v>
      </c>
      <c r="H1745" s="19">
        <v>11.8</v>
      </c>
      <c r="I1745" s="32"/>
      <c r="J1745" s="19">
        <v>51.8160000000006</v>
      </c>
      <c r="K1745" s="19">
        <v>61.105</v>
      </c>
      <c r="L1745" s="19">
        <v>59.42</v>
      </c>
      <c r="M1745" s="43"/>
      <c r="N1745" s="49"/>
      <c r="O1745" s="19">
        <f>AVERAGE(D1746,H1746)</f>
        <v>13.5333333333333</v>
      </c>
      <c r="P1745" t="s" s="34">
        <v>17</v>
      </c>
    </row>
    <row r="1746" ht="16.6" customHeight="1">
      <c r="A1746" t="s" s="35">
        <v>18</v>
      </c>
      <c r="B1746" s="36">
        <f>AVERAGE(B1734:B1745)</f>
        <v>18</v>
      </c>
      <c r="C1746" s="36">
        <f>AVERAGE(C1734:C1745)</f>
        <v>18.1083333333333</v>
      </c>
      <c r="D1746" s="36">
        <f>AVERAGE(D1734:D1745)</f>
        <v>18.1083333333333</v>
      </c>
      <c r="E1746" s="37"/>
      <c r="F1746" s="36">
        <f>AVERAGE(F1734:F1745)</f>
        <v>6.99166666666667</v>
      </c>
      <c r="G1746" s="36">
        <f>AVERAGE(G1734:G1745)</f>
        <v>8.95833333333333</v>
      </c>
      <c r="H1746" s="36">
        <f>AVERAGE(H1734:H1745)</f>
        <v>8.95833333333333</v>
      </c>
      <c r="I1746" s="38"/>
      <c r="J1746" s="36">
        <f>AVERAGE(J1734:J1745)</f>
        <v>62.6321666666674</v>
      </c>
      <c r="K1746" s="36">
        <f>AVERAGE(K1734:K1745)</f>
        <v>66.35708333333331</v>
      </c>
      <c r="L1746" s="36">
        <f>AVERAGE(L1734:L1745)</f>
        <v>58.6792616959064</v>
      </c>
      <c r="M1746" s="50"/>
      <c r="N1746" s="19"/>
      <c r="O1746" s="19">
        <f>O1745-O1744</f>
        <v>1.0375</v>
      </c>
      <c r="P1746" t="s" s="39">
        <v>19</v>
      </c>
    </row>
    <row r="1747" ht="16.6" customHeight="1">
      <c r="A1747" s="44"/>
      <c r="B1747" s="41"/>
      <c r="C1747" s="41"/>
      <c r="D1747" t="s" s="40">
        <v>55</v>
      </c>
      <c r="E1747" s="42"/>
      <c r="F1747" s="41"/>
      <c r="G1747" s="41"/>
      <c r="H1747" t="s" s="40">
        <v>21</v>
      </c>
      <c r="I1747" s="32"/>
      <c r="J1747" s="19"/>
      <c r="K1747" s="19"/>
      <c r="L1747" s="19"/>
      <c r="M1747" s="43"/>
      <c r="N1747" s="19"/>
      <c r="O1747" s="19"/>
      <c r="P1747" s="19"/>
    </row>
    <row r="1748" ht="16.6" customHeight="1">
      <c r="A1748" s="44"/>
      <c r="B1748" s="41"/>
      <c r="C1748" s="41"/>
      <c r="D1748" s="41"/>
      <c r="E1748" s="42"/>
      <c r="F1748" s="41"/>
      <c r="G1748" s="41"/>
      <c r="H1748" s="41"/>
      <c r="I1748" s="32"/>
      <c r="J1748" s="19"/>
      <c r="K1748" s="19"/>
      <c r="L1748" s="19"/>
      <c r="M1748" s="43"/>
      <c r="N1748" s="19"/>
      <c r="O1748" s="28"/>
      <c r="P1748" s="28"/>
    </row>
    <row r="1749" ht="46.65" customHeight="1">
      <c r="A1749" t="s" s="20">
        <v>783</v>
      </c>
      <c r="B1749" t="s" s="21">
        <v>576</v>
      </c>
      <c r="C1749" t="s" s="22">
        <v>784</v>
      </c>
      <c r="D1749" t="s" s="22">
        <v>785</v>
      </c>
      <c r="E1749" s="23"/>
      <c r="F1749" t="s" s="21">
        <v>579</v>
      </c>
      <c r="G1749" t="s" s="24">
        <v>784</v>
      </c>
      <c r="H1749" t="s" s="24">
        <v>785</v>
      </c>
      <c r="I1749" s="32"/>
      <c r="J1749" t="s" s="21">
        <v>77</v>
      </c>
      <c r="K1749" t="s" s="26">
        <v>786</v>
      </c>
      <c r="L1749" t="s" s="26">
        <v>787</v>
      </c>
      <c r="M1749" s="43"/>
      <c r="N1749" s="19"/>
      <c r="O1749" s="19"/>
      <c r="P1749" s="19"/>
    </row>
    <row r="1750" ht="16.6" customHeight="1">
      <c r="A1750" s="29">
        <v>44197</v>
      </c>
      <c r="B1750" s="30">
        <v>21.7</v>
      </c>
      <c r="C1750" s="68">
        <v>23.5</v>
      </c>
      <c r="D1750" s="68">
        <v>23.5</v>
      </c>
      <c r="E1750" s="31"/>
      <c r="F1750" s="30">
        <v>11.3</v>
      </c>
      <c r="G1750" s="68">
        <v>12.9</v>
      </c>
      <c r="H1750" s="68">
        <v>12.9</v>
      </c>
      <c r="I1750" s="32"/>
      <c r="J1750" s="19">
        <v>53.5940000000007</v>
      </c>
      <c r="K1750" s="19">
        <v>46.70625</v>
      </c>
      <c r="L1750" s="19">
        <v>51.78</v>
      </c>
      <c r="M1750" s="43"/>
      <c r="N1750" s="19"/>
      <c r="O1750" s="19"/>
      <c r="P1750" s="19"/>
    </row>
    <row r="1751" ht="16.6" customHeight="1">
      <c r="A1751" s="29">
        <v>44228</v>
      </c>
      <c r="B1751" s="30">
        <v>21.9</v>
      </c>
      <c r="C1751" s="68">
        <v>22.5</v>
      </c>
      <c r="D1751" s="68">
        <v>22.5</v>
      </c>
      <c r="E1751" s="31"/>
      <c r="F1751" s="30">
        <v>11.8</v>
      </c>
      <c r="G1751" s="68">
        <v>12.3</v>
      </c>
      <c r="H1751" s="68">
        <v>12.3</v>
      </c>
      <c r="I1751" s="32"/>
      <c r="J1751" s="19">
        <v>36.5760000000004</v>
      </c>
      <c r="K1751" s="19">
        <v>38.240625</v>
      </c>
      <c r="L1751" s="19">
        <v>33.47</v>
      </c>
      <c r="M1751" s="43"/>
      <c r="N1751" s="19"/>
      <c r="O1751" s="19"/>
      <c r="P1751" s="19"/>
    </row>
    <row r="1752" ht="16.6" customHeight="1">
      <c r="A1752" s="29">
        <v>44256</v>
      </c>
      <c r="B1752" s="30">
        <v>20.3</v>
      </c>
      <c r="C1752" s="68">
        <v>21.3</v>
      </c>
      <c r="D1752" s="68">
        <v>21.3</v>
      </c>
      <c r="E1752" s="31"/>
      <c r="F1752" s="30">
        <v>10.1</v>
      </c>
      <c r="G1752" s="68">
        <v>11.2</v>
      </c>
      <c r="H1752" s="68">
        <v>11.2</v>
      </c>
      <c r="I1752" s="32"/>
      <c r="J1752" s="19">
        <v>49.2760000000006</v>
      </c>
      <c r="K1752" s="19">
        <v>56.184375</v>
      </c>
      <c r="L1752" s="19">
        <v>46.26</v>
      </c>
      <c r="M1752" s="43"/>
      <c r="N1752" s="19"/>
      <c r="O1752" s="19"/>
      <c r="P1752" s="19"/>
    </row>
    <row r="1753" ht="16.6" customHeight="1">
      <c r="A1753" s="29">
        <v>44287</v>
      </c>
      <c r="B1753" s="30">
        <v>17.7</v>
      </c>
      <c r="C1753" s="68">
        <v>18.9</v>
      </c>
      <c r="D1753" s="68">
        <v>18.9</v>
      </c>
      <c r="E1753" s="31"/>
      <c r="F1753" s="30">
        <v>8</v>
      </c>
      <c r="G1753" s="68">
        <v>8.4</v>
      </c>
      <c r="H1753" s="68">
        <v>8.4</v>
      </c>
      <c r="I1753" s="32"/>
      <c r="J1753" s="19">
        <v>53.0860000000006</v>
      </c>
      <c r="K1753" s="19">
        <v>49.821875</v>
      </c>
      <c r="L1753" s="19">
        <v>30.63</v>
      </c>
      <c r="M1753" s="43"/>
      <c r="N1753" s="19"/>
      <c r="O1753" s="19"/>
      <c r="P1753" s="19"/>
    </row>
    <row r="1754" ht="16.6" customHeight="1">
      <c r="A1754" s="29">
        <v>44317</v>
      </c>
      <c r="B1754" s="30">
        <v>15.1</v>
      </c>
      <c r="C1754" s="68">
        <v>16.2</v>
      </c>
      <c r="D1754" s="68">
        <v>16.2</v>
      </c>
      <c r="E1754" s="31"/>
      <c r="F1754" s="30">
        <v>5.7</v>
      </c>
      <c r="G1754" s="68">
        <v>6.5</v>
      </c>
      <c r="H1754" s="68">
        <v>6.5</v>
      </c>
      <c r="I1754" s="32"/>
      <c r="J1754" s="19">
        <v>46.7360000000006</v>
      </c>
      <c r="K1754" s="19">
        <v>43.978125</v>
      </c>
      <c r="L1754" s="19">
        <v>45.34</v>
      </c>
      <c r="M1754" s="43"/>
      <c r="N1754" s="19"/>
      <c r="O1754" s="19"/>
      <c r="P1754" s="19"/>
    </row>
    <row r="1755" ht="16.6" customHeight="1">
      <c r="A1755" s="29">
        <v>44348</v>
      </c>
      <c r="B1755" s="30">
        <v>12.9</v>
      </c>
      <c r="C1755" s="68">
        <v>14</v>
      </c>
      <c r="D1755" s="68">
        <v>14</v>
      </c>
      <c r="E1755" s="31"/>
      <c r="F1755" s="30">
        <v>4.5</v>
      </c>
      <c r="G1755" s="68">
        <v>5</v>
      </c>
      <c r="H1755" s="68">
        <v>5</v>
      </c>
      <c r="I1755" s="32"/>
      <c r="J1755" s="19">
        <v>73.66000000000091</v>
      </c>
      <c r="K1755" s="19">
        <v>61.8125</v>
      </c>
      <c r="L1755" s="19">
        <v>60.86</v>
      </c>
      <c r="M1755" s="43"/>
      <c r="N1755" s="19"/>
      <c r="O1755" s="19"/>
      <c r="P1755" s="19"/>
    </row>
    <row r="1756" ht="16.6" customHeight="1">
      <c r="A1756" s="29">
        <v>44378</v>
      </c>
      <c r="B1756" s="30">
        <v>12.5</v>
      </c>
      <c r="C1756" s="68">
        <v>13.8</v>
      </c>
      <c r="D1756" s="68">
        <v>13.8</v>
      </c>
      <c r="E1756" s="31"/>
      <c r="F1756" s="30">
        <v>3.8</v>
      </c>
      <c r="G1756" s="68">
        <v>4.2</v>
      </c>
      <c r="H1756" s="68">
        <v>4.2</v>
      </c>
      <c r="I1756" s="32"/>
      <c r="J1756" s="19">
        <v>59.1820000000007</v>
      </c>
      <c r="K1756" s="19">
        <v>49.734375</v>
      </c>
      <c r="L1756" s="19">
        <v>22.86</v>
      </c>
      <c r="M1756" s="43"/>
      <c r="N1756" s="19"/>
      <c r="O1756" s="19"/>
      <c r="P1756" s="19"/>
    </row>
    <row r="1757" ht="16.6" customHeight="1">
      <c r="A1757" s="29">
        <v>44409</v>
      </c>
      <c r="B1757" s="30">
        <v>13.6</v>
      </c>
      <c r="C1757" s="68">
        <v>14.3</v>
      </c>
      <c r="D1757" s="68">
        <v>14.3</v>
      </c>
      <c r="E1757" s="31"/>
      <c r="F1757" s="30">
        <v>4.1</v>
      </c>
      <c r="G1757" s="68">
        <v>4.4</v>
      </c>
      <c r="H1757" s="68">
        <v>4.4</v>
      </c>
      <c r="I1757" s="32"/>
      <c r="J1757" s="19">
        <v>41.6560000000005</v>
      </c>
      <c r="K1757" s="19">
        <v>33.215625</v>
      </c>
      <c r="L1757" s="19">
        <v>34.0111111111111</v>
      </c>
      <c r="M1757" s="43"/>
      <c r="N1757" s="19"/>
      <c r="O1757" s="19"/>
      <c r="P1757" s="19"/>
    </row>
    <row r="1758" ht="16.6" customHeight="1">
      <c r="A1758" s="29">
        <v>44440</v>
      </c>
      <c r="B1758" s="30">
        <v>15.4</v>
      </c>
      <c r="C1758" s="68">
        <v>16.6</v>
      </c>
      <c r="D1758" s="68">
        <v>16.6</v>
      </c>
      <c r="E1758" s="31"/>
      <c r="F1758" s="30">
        <v>5.8</v>
      </c>
      <c r="G1758" s="68">
        <v>6</v>
      </c>
      <c r="H1758" s="68">
        <v>6</v>
      </c>
      <c r="I1758" s="32"/>
      <c r="J1758" s="19">
        <v>42.6720000000005</v>
      </c>
      <c r="K1758" s="19">
        <v>40.825</v>
      </c>
      <c r="L1758" s="19">
        <v>36.8</v>
      </c>
      <c r="M1758" s="43"/>
      <c r="N1758" s="19"/>
      <c r="O1758" s="19"/>
      <c r="P1758" s="19"/>
    </row>
    <row r="1759" ht="16.6" customHeight="1">
      <c r="A1759" s="29">
        <v>44470</v>
      </c>
      <c r="B1759" s="30">
        <v>17.2</v>
      </c>
      <c r="C1759" s="68">
        <v>17.9</v>
      </c>
      <c r="D1759" s="68">
        <v>17.9</v>
      </c>
      <c r="E1759" s="31"/>
      <c r="F1759" s="30">
        <v>7.3</v>
      </c>
      <c r="G1759" s="68">
        <v>7.6</v>
      </c>
      <c r="H1759" s="68">
        <v>7.6</v>
      </c>
      <c r="I1759" s="32"/>
      <c r="J1759" s="19">
        <v>54.1020000000007</v>
      </c>
      <c r="K1759" s="19">
        <v>53.653125</v>
      </c>
      <c r="L1759" s="19">
        <v>40.74</v>
      </c>
      <c r="M1759" s="43"/>
      <c r="N1759" s="19"/>
      <c r="O1759" s="19"/>
      <c r="P1759" s="19"/>
    </row>
    <row r="1760" ht="16.6" customHeight="1">
      <c r="A1760" s="29">
        <v>44501</v>
      </c>
      <c r="B1760" s="30">
        <v>19.4</v>
      </c>
      <c r="C1760" s="68">
        <v>19.8</v>
      </c>
      <c r="D1760" s="68">
        <v>19.8</v>
      </c>
      <c r="E1760" s="31"/>
      <c r="F1760" s="30">
        <v>8.9</v>
      </c>
      <c r="G1760" s="68">
        <v>9.6</v>
      </c>
      <c r="H1760" s="68">
        <v>9.6</v>
      </c>
      <c r="I1760" s="32"/>
      <c r="J1760" s="19">
        <v>48.2600000000006</v>
      </c>
      <c r="K1760" s="19">
        <v>40.021875</v>
      </c>
      <c r="L1760" s="19">
        <v>67.37</v>
      </c>
      <c r="M1760" s="43"/>
      <c r="N1760" s="19"/>
      <c r="O1760" s="19">
        <f>AVERAGE(B1762,F1762)</f>
        <v>12.5083333333333</v>
      </c>
      <c r="P1760" t="s" s="34">
        <v>16</v>
      </c>
    </row>
    <row r="1761" ht="16.6" customHeight="1">
      <c r="A1761" s="29">
        <v>44531</v>
      </c>
      <c r="B1761" s="30">
        <v>20.8</v>
      </c>
      <c r="C1761" s="68">
        <v>21.5</v>
      </c>
      <c r="D1761" s="68">
        <v>21.5</v>
      </c>
      <c r="E1761" s="31"/>
      <c r="F1761" s="30">
        <v>10.4</v>
      </c>
      <c r="G1761" s="68">
        <v>11.2</v>
      </c>
      <c r="H1761" s="68">
        <v>11.2</v>
      </c>
      <c r="I1761" s="32"/>
      <c r="J1761" s="19">
        <v>53.3400000000007</v>
      </c>
      <c r="K1761" s="19">
        <v>54.034375</v>
      </c>
      <c r="L1761" s="19">
        <v>56</v>
      </c>
      <c r="M1761" s="43"/>
      <c r="N1761" s="49"/>
      <c r="O1761" s="19">
        <f>AVERAGE(D1762,H1762)</f>
        <v>13.3166666666667</v>
      </c>
      <c r="P1761" t="s" s="34">
        <v>17</v>
      </c>
    </row>
    <row r="1762" ht="16.6" customHeight="1">
      <c r="A1762" t="s" s="35">
        <v>18</v>
      </c>
      <c r="B1762" s="36">
        <f>AVERAGE(B1750:B1761)</f>
        <v>17.375</v>
      </c>
      <c r="C1762" s="36">
        <f>AVERAGE(C1750:C1761)</f>
        <v>18.3583333333333</v>
      </c>
      <c r="D1762" s="36">
        <f>AVERAGE(D1750:D1761)</f>
        <v>18.3583333333333</v>
      </c>
      <c r="E1762" s="37"/>
      <c r="F1762" s="36">
        <f>AVERAGE(F1750:F1761)</f>
        <v>7.64166666666667</v>
      </c>
      <c r="G1762" s="36">
        <f>AVERAGE(G1750:G1761)</f>
        <v>8.275</v>
      </c>
      <c r="H1762" s="36">
        <f>AVERAGE(H1750:H1761)</f>
        <v>8.275</v>
      </c>
      <c r="I1762" s="38"/>
      <c r="J1762" s="36">
        <f>AVERAGE(J1750:J1761)</f>
        <v>51.0116666666673</v>
      </c>
      <c r="K1762" s="36">
        <f>AVERAGE(K1750:K1761)</f>
        <v>47.35234375</v>
      </c>
      <c r="L1762" s="36">
        <f>AVERAGE(L1750:L1761)</f>
        <v>43.8434259259259</v>
      </c>
      <c r="M1762" s="50"/>
      <c r="N1762" s="19"/>
      <c r="O1762" s="19">
        <f>O1761-O1760</f>
        <v>0.8083333333334</v>
      </c>
      <c r="P1762" t="s" s="39">
        <v>19</v>
      </c>
    </row>
    <row r="1763" ht="16.6" customHeight="1">
      <c r="A1763" s="44"/>
      <c r="B1763" s="41"/>
      <c r="C1763" s="41"/>
      <c r="D1763" s="41"/>
      <c r="E1763" s="42"/>
      <c r="F1763" s="41"/>
      <c r="G1763" s="41"/>
      <c r="H1763" s="41"/>
      <c r="I1763" s="32"/>
      <c r="J1763" s="19"/>
      <c r="K1763" s="19"/>
      <c r="L1763" s="19"/>
      <c r="M1763" s="43"/>
      <c r="N1763" s="19"/>
      <c r="O1763" s="19"/>
      <c r="P1763" s="19"/>
    </row>
    <row r="1764" ht="16.6" customHeight="1">
      <c r="A1764" s="44"/>
      <c r="B1764" s="41"/>
      <c r="C1764" s="41"/>
      <c r="D1764" s="41"/>
      <c r="E1764" s="42"/>
      <c r="F1764" s="41"/>
      <c r="G1764" s="41"/>
      <c r="H1764" s="41"/>
      <c r="I1764" s="32"/>
      <c r="J1764" s="19"/>
      <c r="K1764" s="19"/>
      <c r="L1764" s="19"/>
      <c r="M1764" s="43"/>
      <c r="N1764" s="19"/>
      <c r="O1764" s="19"/>
      <c r="P1764" s="19"/>
    </row>
    <row r="1765" ht="46.65" customHeight="1">
      <c r="A1765" t="s" s="20">
        <v>788</v>
      </c>
      <c r="B1765" t="s" s="21">
        <v>789</v>
      </c>
      <c r="C1765" t="s" s="22">
        <v>790</v>
      </c>
      <c r="D1765" t="s" s="22">
        <v>791</v>
      </c>
      <c r="E1765" s="23"/>
      <c r="F1765" t="s" s="21">
        <v>792</v>
      </c>
      <c r="G1765" t="s" s="24">
        <v>790</v>
      </c>
      <c r="H1765" t="s" s="24">
        <v>791</v>
      </c>
      <c r="I1765" s="25"/>
      <c r="J1765" t="s" s="21">
        <v>270</v>
      </c>
      <c r="K1765" t="s" s="26">
        <v>793</v>
      </c>
      <c r="L1765" t="s" s="26">
        <v>794</v>
      </c>
      <c r="M1765" s="43"/>
      <c r="N1765" s="19"/>
      <c r="O1765" s="19"/>
      <c r="P1765" s="19"/>
    </row>
    <row r="1766" ht="16.6" customHeight="1">
      <c r="A1766" s="29">
        <v>44197</v>
      </c>
      <c r="B1766" s="30">
        <v>17.3</v>
      </c>
      <c r="C1766" s="68">
        <v>18.4</v>
      </c>
      <c r="D1766" s="68">
        <v>19.3818181818182</v>
      </c>
      <c r="E1766" s="31"/>
      <c r="F1766" s="30">
        <v>10.4</v>
      </c>
      <c r="G1766" s="68">
        <v>11.5</v>
      </c>
      <c r="H1766" s="68">
        <v>12.4909090909091</v>
      </c>
      <c r="I1766" s="32"/>
      <c r="J1766" s="19">
        <v>66.5480000000008</v>
      </c>
      <c r="K1766" s="19">
        <v>69.7777777777778</v>
      </c>
      <c r="L1766" s="19">
        <v>51.6727272727273</v>
      </c>
      <c r="M1766" s="58"/>
      <c r="N1766" s="19"/>
      <c r="O1766" s="19"/>
      <c r="P1766" s="19"/>
    </row>
    <row r="1767" ht="16.6" customHeight="1">
      <c r="A1767" s="29">
        <v>44228</v>
      </c>
      <c r="B1767" s="30">
        <v>18.2</v>
      </c>
      <c r="C1767" s="68">
        <v>18.6</v>
      </c>
      <c r="D1767" s="68">
        <v>19.2545454545455</v>
      </c>
      <c r="E1767" s="31"/>
      <c r="F1767" s="30">
        <v>11.3</v>
      </c>
      <c r="G1767" s="68">
        <v>11.8</v>
      </c>
      <c r="H1767" s="68">
        <v>12.5545454545455</v>
      </c>
      <c r="I1767" s="32"/>
      <c r="J1767" s="19">
        <v>53.8480000000007</v>
      </c>
      <c r="K1767" s="19">
        <v>53.2444444444444</v>
      </c>
      <c r="L1767" s="19">
        <v>49.6863636363636</v>
      </c>
      <c r="M1767" s="58"/>
      <c r="N1767" s="19"/>
      <c r="O1767" s="19"/>
      <c r="P1767" s="19"/>
    </row>
    <row r="1768" ht="16.6" customHeight="1">
      <c r="A1768" s="29">
        <v>44256</v>
      </c>
      <c r="B1768" s="30">
        <v>17.1</v>
      </c>
      <c r="C1768" s="68">
        <v>17.7</v>
      </c>
      <c r="D1768" s="68">
        <v>18.2909090909091</v>
      </c>
      <c r="E1768" s="31"/>
      <c r="F1768" s="30">
        <v>10.7</v>
      </c>
      <c r="G1768" s="68">
        <v>11.2</v>
      </c>
      <c r="H1768" s="68">
        <v>11.8954545454545</v>
      </c>
      <c r="I1768" s="32"/>
      <c r="J1768" s="19">
        <v>71.6280000000009</v>
      </c>
      <c r="K1768" s="19">
        <v>59.8222222222222</v>
      </c>
      <c r="L1768" s="19">
        <v>62.5727272727273</v>
      </c>
      <c r="M1768" s="58"/>
      <c r="N1768" s="19"/>
      <c r="O1768" s="19"/>
      <c r="P1768" s="19"/>
    </row>
    <row r="1769" ht="16.6" customHeight="1">
      <c r="A1769" s="29">
        <v>44287</v>
      </c>
      <c r="B1769" s="30">
        <v>14.8</v>
      </c>
      <c r="C1769" s="68">
        <v>15.6</v>
      </c>
      <c r="D1769" s="68">
        <v>16.2454545454545</v>
      </c>
      <c r="E1769" s="31"/>
      <c r="F1769" s="30">
        <v>9.300000000000001</v>
      </c>
      <c r="G1769" s="68">
        <v>9.699999999999999</v>
      </c>
      <c r="H1769" s="68">
        <v>10.2227272727273</v>
      </c>
      <c r="I1769" s="32"/>
      <c r="J1769" s="19">
        <v>82.55000000000101</v>
      </c>
      <c r="K1769" s="19">
        <v>79.5777777777778</v>
      </c>
      <c r="L1769" s="19">
        <v>63.4136363636364</v>
      </c>
      <c r="M1769" s="58"/>
      <c r="N1769" s="19"/>
      <c r="O1769" s="19"/>
      <c r="P1769" s="19"/>
    </row>
    <row r="1770" ht="16.6" customHeight="1">
      <c r="A1770" s="29">
        <v>44317</v>
      </c>
      <c r="B1770" s="30">
        <v>13.1</v>
      </c>
      <c r="C1770" s="68">
        <v>13.5</v>
      </c>
      <c r="D1770" s="68">
        <v>14.1428571428571</v>
      </c>
      <c r="E1770" s="31"/>
      <c r="F1770" s="30">
        <v>7.9</v>
      </c>
      <c r="G1770" s="68">
        <v>8.4</v>
      </c>
      <c r="H1770" s="68">
        <v>8.92272727272727</v>
      </c>
      <c r="I1770" s="32"/>
      <c r="J1770" s="19">
        <v>86.8680000000011</v>
      </c>
      <c r="K1770" s="19">
        <v>72.9777777777778</v>
      </c>
      <c r="L1770" s="19">
        <v>80.1333333333333</v>
      </c>
      <c r="M1770" s="58"/>
      <c r="N1770" s="19"/>
      <c r="O1770" s="19"/>
      <c r="P1770" s="19"/>
    </row>
    <row r="1771" ht="16.6" customHeight="1">
      <c r="A1771" s="29">
        <v>44348</v>
      </c>
      <c r="B1771" s="30">
        <v>11.3</v>
      </c>
      <c r="C1771" s="68">
        <v>11.7</v>
      </c>
      <c r="D1771" s="68">
        <v>12.4238095238095</v>
      </c>
      <c r="E1771" s="31"/>
      <c r="F1771" s="30">
        <v>6.5</v>
      </c>
      <c r="G1771" s="68">
        <v>6.8</v>
      </c>
      <c r="H1771" s="68">
        <v>7.32380952380952</v>
      </c>
      <c r="I1771" s="32"/>
      <c r="J1771" s="19">
        <v>91.44000000000111</v>
      </c>
      <c r="K1771" s="19">
        <v>89.8111111111111</v>
      </c>
      <c r="L1771" s="19">
        <v>84.0363636363636</v>
      </c>
      <c r="M1771" s="58"/>
      <c r="N1771" s="19"/>
      <c r="O1771" s="19"/>
      <c r="P1771" s="19"/>
    </row>
    <row r="1772" ht="16.6" customHeight="1">
      <c r="A1772" s="29">
        <v>44378</v>
      </c>
      <c r="B1772" s="30">
        <v>11.1</v>
      </c>
      <c r="C1772" s="68">
        <v>11.3</v>
      </c>
      <c r="D1772" s="68">
        <v>11.9238095238095</v>
      </c>
      <c r="E1772" s="31"/>
      <c r="F1772" s="30">
        <v>5.9</v>
      </c>
      <c r="G1772" s="68">
        <v>6.2</v>
      </c>
      <c r="H1772" s="68">
        <v>6.75238095238095</v>
      </c>
      <c r="I1772" s="32"/>
      <c r="J1772" s="19">
        <v>92.7100000000011</v>
      </c>
      <c r="K1772" s="19">
        <v>85.3111111111111</v>
      </c>
      <c r="L1772" s="19">
        <v>90.2571428571429</v>
      </c>
      <c r="M1772" s="58"/>
      <c r="N1772" s="19"/>
      <c r="O1772" s="19"/>
      <c r="P1772" s="19"/>
    </row>
    <row r="1773" ht="16.6" customHeight="1">
      <c r="A1773" s="29">
        <v>44409</v>
      </c>
      <c r="B1773" s="30">
        <v>11.8</v>
      </c>
      <c r="C1773" s="68">
        <v>11.9</v>
      </c>
      <c r="D1773" s="68">
        <v>12.4904761904762</v>
      </c>
      <c r="E1773" s="31"/>
      <c r="F1773" s="30">
        <v>6</v>
      </c>
      <c r="G1773" s="68">
        <v>6.3</v>
      </c>
      <c r="H1773" s="68">
        <v>6.7</v>
      </c>
      <c r="I1773" s="32"/>
      <c r="J1773" s="19">
        <v>85.090000000001</v>
      </c>
      <c r="K1773" s="19">
        <v>59.6111111111111</v>
      </c>
      <c r="L1773" s="19">
        <v>105.566666666667</v>
      </c>
      <c r="M1773" s="58"/>
      <c r="N1773" s="19"/>
      <c r="O1773" s="19"/>
      <c r="P1773" s="19"/>
    </row>
    <row r="1774" ht="16.6" customHeight="1">
      <c r="A1774" s="29">
        <v>44440</v>
      </c>
      <c r="B1774" s="30">
        <v>12.8</v>
      </c>
      <c r="C1774" s="68">
        <v>13.3</v>
      </c>
      <c r="D1774" s="68">
        <v>13.9904761904762</v>
      </c>
      <c r="E1774" s="31"/>
      <c r="F1774" s="30">
        <v>6.4</v>
      </c>
      <c r="G1774" s="68">
        <v>7.1</v>
      </c>
      <c r="H1774" s="68">
        <v>7.55238095238095</v>
      </c>
      <c r="I1774" s="32"/>
      <c r="J1774" s="19">
        <v>80.010000000001</v>
      </c>
      <c r="K1774" s="19">
        <v>76.6333333333333</v>
      </c>
      <c r="L1774" s="19">
        <v>82.51428571428571</v>
      </c>
      <c r="M1774" s="58"/>
      <c r="N1774" s="19"/>
      <c r="O1774" s="19"/>
      <c r="P1774" s="19"/>
    </row>
    <row r="1775" ht="16.6" customHeight="1">
      <c r="A1775" s="29">
        <v>44470</v>
      </c>
      <c r="B1775" s="30">
        <v>14.2</v>
      </c>
      <c r="C1775" s="68">
        <v>14.5</v>
      </c>
      <c r="D1775" s="68">
        <v>14.9952380952381</v>
      </c>
      <c r="E1775" s="31"/>
      <c r="F1775" s="30">
        <v>7.6</v>
      </c>
      <c r="G1775" s="68">
        <v>8</v>
      </c>
      <c r="H1775" s="68">
        <v>8.423809523809521</v>
      </c>
      <c r="I1775" s="32"/>
      <c r="J1775" s="19">
        <v>82.55000000000101</v>
      </c>
      <c r="K1775" s="19">
        <v>83.4444444444444</v>
      </c>
      <c r="L1775" s="19">
        <v>75.48571428571429</v>
      </c>
      <c r="M1775" s="58"/>
      <c r="N1775" s="19"/>
      <c r="O1775" s="19"/>
      <c r="P1775" s="19"/>
    </row>
    <row r="1776" ht="16.6" customHeight="1">
      <c r="A1776" s="29">
        <v>44501</v>
      </c>
      <c r="B1776" s="30">
        <v>14.9</v>
      </c>
      <c r="C1776" s="68">
        <v>15.7</v>
      </c>
      <c r="D1776" s="68">
        <v>16.5333333333333</v>
      </c>
      <c r="E1776" s="31"/>
      <c r="F1776" s="30">
        <v>8.199999999999999</v>
      </c>
      <c r="G1776" s="68">
        <v>9.199999999999999</v>
      </c>
      <c r="H1776" s="68">
        <v>10.0714285714286</v>
      </c>
      <c r="I1776" s="32"/>
      <c r="J1776" s="19">
        <v>74.6760000000009</v>
      </c>
      <c r="K1776" s="19">
        <v>62.3888888888889</v>
      </c>
      <c r="L1776" s="19">
        <v>56.9809523809524</v>
      </c>
      <c r="M1776" s="58"/>
      <c r="N1776" s="19"/>
      <c r="O1776" s="19">
        <f>AVERAGE(B1778,F1778)</f>
        <v>11.3708333333334</v>
      </c>
      <c r="P1776" t="s" s="34">
        <v>16</v>
      </c>
    </row>
    <row r="1777" ht="16.6" customHeight="1">
      <c r="A1777" s="29">
        <v>44531</v>
      </c>
      <c r="B1777" s="30">
        <v>16.4</v>
      </c>
      <c r="C1777" s="68">
        <v>17.1</v>
      </c>
      <c r="D1777" s="68">
        <v>17.9666666666667</v>
      </c>
      <c r="E1777" s="31"/>
      <c r="F1777" s="30">
        <v>9.699999999999999</v>
      </c>
      <c r="G1777" s="68">
        <v>10.4</v>
      </c>
      <c r="H1777" s="68">
        <v>11</v>
      </c>
      <c r="I1777" s="32"/>
      <c r="J1777" s="19">
        <v>74.1680000000009</v>
      </c>
      <c r="K1777" s="19">
        <v>51.7222222222222</v>
      </c>
      <c r="L1777" s="19">
        <v>67.2904761904762</v>
      </c>
      <c r="M1777" s="58"/>
      <c r="N1777" s="49"/>
      <c r="O1777" s="19">
        <f>AVERAGE(D1778,H1778)</f>
        <v>12.5645652958153</v>
      </c>
      <c r="P1777" t="s" s="34">
        <v>17</v>
      </c>
    </row>
    <row r="1778" ht="16.6" customHeight="1">
      <c r="A1778" t="s" s="35">
        <v>18</v>
      </c>
      <c r="B1778" s="36">
        <f>AVERAGE(B1766:B1777)</f>
        <v>14.4166666666667</v>
      </c>
      <c r="C1778" s="36">
        <f>AVERAGE(C1766:C1777)</f>
        <v>14.9416666666667</v>
      </c>
      <c r="D1778" s="36">
        <f>AVERAGE(D1766:D1777)</f>
        <v>15.6366161616162</v>
      </c>
      <c r="E1778" s="37"/>
      <c r="F1778" s="36">
        <f>AVERAGE(F1766:F1777)</f>
        <v>8.324999999999999</v>
      </c>
      <c r="G1778" s="36">
        <f>AVERAGE(G1766:G1777)</f>
        <v>8.883333333333329</v>
      </c>
      <c r="H1778" s="36">
        <f>AVERAGE(H1766:H1777)</f>
        <v>9.492514430014429</v>
      </c>
      <c r="I1778" s="38"/>
      <c r="J1778" s="36">
        <f>AVERAGE(J1766:J1777)</f>
        <v>78.5071666666676</v>
      </c>
      <c r="K1778" s="36">
        <f>AVERAGE(K1766:K1777)</f>
        <v>70.3601851851852</v>
      </c>
      <c r="L1778" s="36">
        <f>AVERAGE(L1766:L1777)</f>
        <v>72.46753246753249</v>
      </c>
      <c r="M1778" s="69"/>
      <c r="N1778" s="19"/>
      <c r="O1778" s="19">
        <f>O1777-O1776</f>
        <v>1.1937319624819</v>
      </c>
      <c r="P1778" t="s" s="39">
        <v>19</v>
      </c>
    </row>
    <row r="1779" ht="16.6" customHeight="1">
      <c r="A1779" t="s" s="40">
        <v>20</v>
      </c>
      <c r="B1779" s="41"/>
      <c r="C1779" s="41"/>
      <c r="D1779" s="41"/>
      <c r="E1779" s="42"/>
      <c r="F1779" s="41"/>
      <c r="G1779" s="41"/>
      <c r="H1779" s="41"/>
      <c r="I1779" s="32"/>
      <c r="J1779" s="19"/>
      <c r="K1779" s="19"/>
      <c r="L1779" s="19"/>
      <c r="M1779" s="43"/>
      <c r="N1779" s="19"/>
      <c r="O1779" s="19"/>
      <c r="P1779" s="19"/>
    </row>
    <row r="1780" ht="16.6" customHeight="1">
      <c r="A1780" s="44"/>
      <c r="B1780" s="41"/>
      <c r="C1780" s="41"/>
      <c r="D1780" s="41"/>
      <c r="E1780" s="42"/>
      <c r="F1780" s="41"/>
      <c r="G1780" s="41"/>
      <c r="H1780" s="41"/>
      <c r="I1780" s="32"/>
      <c r="J1780" s="19"/>
      <c r="K1780" s="19"/>
      <c r="L1780" s="19"/>
      <c r="M1780" s="43"/>
      <c r="N1780" s="19"/>
      <c r="O1780" s="19"/>
      <c r="P1780" s="19"/>
    </row>
    <row r="1781" ht="46.65" customHeight="1">
      <c r="A1781" t="s" s="20">
        <v>795</v>
      </c>
      <c r="B1781" t="s" s="21">
        <v>796</v>
      </c>
      <c r="C1781" t="s" s="22">
        <v>797</v>
      </c>
      <c r="D1781" t="s" s="22">
        <v>798</v>
      </c>
      <c r="E1781" s="23"/>
      <c r="F1781" t="s" s="21">
        <v>799</v>
      </c>
      <c r="G1781" t="s" s="24">
        <v>797</v>
      </c>
      <c r="H1781" t="s" s="24">
        <v>798</v>
      </c>
      <c r="I1781" s="25"/>
      <c r="J1781" t="s" s="21">
        <v>800</v>
      </c>
      <c r="K1781" t="s" s="26">
        <v>801</v>
      </c>
      <c r="L1781" t="s" s="26">
        <v>802</v>
      </c>
      <c r="M1781" t="s" s="56">
        <v>803</v>
      </c>
      <c r="N1781" s="7"/>
      <c r="O1781" s="19"/>
      <c r="P1781" s="19"/>
    </row>
    <row r="1782" ht="16.6" customHeight="1">
      <c r="A1782" s="29">
        <v>44197</v>
      </c>
      <c r="B1782" s="30">
        <v>21.7</v>
      </c>
      <c r="C1782" s="68">
        <v>21.8</v>
      </c>
      <c r="D1782" s="68">
        <v>23.0681818181818</v>
      </c>
      <c r="E1782" s="31"/>
      <c r="F1782" s="30">
        <v>11.6</v>
      </c>
      <c r="G1782" s="68">
        <v>12</v>
      </c>
      <c r="H1782" s="68">
        <v>13.2045454545455</v>
      </c>
      <c r="I1782" s="32"/>
      <c r="J1782" s="33">
        <v>47.4980000000006</v>
      </c>
      <c r="K1782" s="33">
        <v>51.3016393442623</v>
      </c>
      <c r="L1782" s="33">
        <v>40.0090909090909</v>
      </c>
      <c r="M1782" s="7"/>
      <c r="N1782" s="7"/>
      <c r="O1782" s="19"/>
      <c r="P1782" s="19"/>
    </row>
    <row r="1783" ht="16.6" customHeight="1">
      <c r="A1783" s="29">
        <v>44228</v>
      </c>
      <c r="B1783" s="30">
        <v>21.8</v>
      </c>
      <c r="C1783" s="68">
        <v>21.7</v>
      </c>
      <c r="D1783" s="68">
        <v>22.3681818181818</v>
      </c>
      <c r="E1783" s="31"/>
      <c r="F1783" s="30">
        <v>11.9</v>
      </c>
      <c r="G1783" s="68">
        <v>12.1</v>
      </c>
      <c r="H1783" s="68">
        <v>12.9090909090909</v>
      </c>
      <c r="I1783" s="32"/>
      <c r="J1783" s="33">
        <v>37.3380000000005</v>
      </c>
      <c r="K1783" s="33">
        <v>36.1606557377049</v>
      </c>
      <c r="L1783" s="33">
        <v>30.9545454545455</v>
      </c>
      <c r="M1783" s="7"/>
      <c r="N1783" s="7"/>
      <c r="O1783" s="19"/>
      <c r="P1783" s="19"/>
    </row>
    <row r="1784" ht="16.6" customHeight="1">
      <c r="A1784" s="29">
        <v>44256</v>
      </c>
      <c r="B1784" s="30">
        <v>19.9</v>
      </c>
      <c r="C1784" s="68">
        <v>20.2</v>
      </c>
      <c r="D1784" s="68">
        <v>20.9409090909091</v>
      </c>
      <c r="E1784" s="31"/>
      <c r="F1784" s="30">
        <v>10.4</v>
      </c>
      <c r="G1784" s="68">
        <v>11</v>
      </c>
      <c r="H1784" s="68">
        <v>11.7954545454545</v>
      </c>
      <c r="I1784" s="32"/>
      <c r="J1784" s="33">
        <v>42.4180000000005</v>
      </c>
      <c r="K1784" s="33">
        <v>44.9737704918033</v>
      </c>
      <c r="L1784" s="33">
        <v>39.2454545454545</v>
      </c>
      <c r="M1784" s="7"/>
      <c r="N1784" s="7"/>
      <c r="O1784" s="19"/>
      <c r="P1784" s="19"/>
    </row>
    <row r="1785" ht="16.6" customHeight="1">
      <c r="A1785" s="29">
        <v>44287</v>
      </c>
      <c r="B1785" s="30">
        <v>17.1</v>
      </c>
      <c r="C1785" s="68">
        <v>17.4</v>
      </c>
      <c r="D1785" s="68">
        <v>18.1681818181818</v>
      </c>
      <c r="E1785" s="31"/>
      <c r="F1785" s="30">
        <v>8.699999999999999</v>
      </c>
      <c r="G1785" s="68">
        <v>9</v>
      </c>
      <c r="H1785" s="68">
        <v>9.536363636363641</v>
      </c>
      <c r="I1785" s="32"/>
      <c r="J1785" s="33">
        <v>48.5140000000006</v>
      </c>
      <c r="K1785" s="33">
        <v>51.5131147540984</v>
      </c>
      <c r="L1785" s="33">
        <v>36.8</v>
      </c>
      <c r="M1785" s="7"/>
      <c r="N1785" s="7"/>
      <c r="O1785" s="19"/>
      <c r="P1785" s="19"/>
    </row>
    <row r="1786" ht="16.6" customHeight="1">
      <c r="A1786" s="29">
        <v>44317</v>
      </c>
      <c r="B1786" s="30">
        <v>14.1</v>
      </c>
      <c r="C1786" s="68">
        <v>14.5</v>
      </c>
      <c r="D1786" s="68">
        <v>15.3227272727273</v>
      </c>
      <c r="E1786" s="31"/>
      <c r="F1786" s="30">
        <v>6.6</v>
      </c>
      <c r="G1786" s="68">
        <v>7</v>
      </c>
      <c r="H1786" s="68">
        <v>7.69545454545455</v>
      </c>
      <c r="I1786" s="32"/>
      <c r="J1786" s="33">
        <v>48.0060000000006</v>
      </c>
      <c r="K1786" s="33">
        <v>49.8573770491803</v>
      </c>
      <c r="L1786" s="33">
        <v>45.4</v>
      </c>
      <c r="M1786" s="7"/>
      <c r="N1786" s="7"/>
      <c r="O1786" s="19"/>
      <c r="P1786" s="19"/>
    </row>
    <row r="1787" ht="16.6" customHeight="1">
      <c r="A1787" s="29">
        <v>44348</v>
      </c>
      <c r="B1787" s="30">
        <v>11.6</v>
      </c>
      <c r="C1787" s="68">
        <v>12</v>
      </c>
      <c r="D1787" s="68">
        <v>12.9909090909091</v>
      </c>
      <c r="E1787" s="31"/>
      <c r="F1787" s="30">
        <v>5</v>
      </c>
      <c r="G1787" s="68">
        <v>5.2</v>
      </c>
      <c r="H1787" s="68">
        <v>5.69545454545455</v>
      </c>
      <c r="I1787" s="32"/>
      <c r="J1787" s="33">
        <v>56.3880000000007</v>
      </c>
      <c r="K1787" s="33">
        <v>63.1049180327869</v>
      </c>
      <c r="L1787" s="33">
        <v>50.5</v>
      </c>
      <c r="M1787" s="7"/>
      <c r="N1787" s="7"/>
      <c r="O1787" s="19"/>
      <c r="P1787" s="19"/>
    </row>
    <row r="1788" ht="16.6" customHeight="1">
      <c r="A1788" s="29">
        <v>44378</v>
      </c>
      <c r="B1788" s="30">
        <v>11.1</v>
      </c>
      <c r="C1788" s="68">
        <v>11.8</v>
      </c>
      <c r="D1788" s="68">
        <v>12.7</v>
      </c>
      <c r="E1788" s="31"/>
      <c r="F1788" s="30">
        <v>4.2</v>
      </c>
      <c r="G1788" s="68">
        <v>4.6</v>
      </c>
      <c r="H1788" s="68">
        <v>5.14285714285714</v>
      </c>
      <c r="I1788" s="32"/>
      <c r="J1788" s="33">
        <v>55.1180000000007</v>
      </c>
      <c r="K1788" s="33">
        <v>56.6366666666667</v>
      </c>
      <c r="L1788" s="33">
        <v>43.4272727272727</v>
      </c>
      <c r="M1788" s="7"/>
      <c r="N1788" s="7"/>
      <c r="O1788" s="19"/>
      <c r="P1788" s="19"/>
    </row>
    <row r="1789" ht="16.6" customHeight="1">
      <c r="A1789" s="29">
        <v>44409</v>
      </c>
      <c r="B1789" s="30">
        <v>12.8</v>
      </c>
      <c r="C1789" s="68">
        <v>13.1</v>
      </c>
      <c r="D1789" s="68">
        <v>13.8</v>
      </c>
      <c r="E1789" s="31"/>
      <c r="F1789" s="30">
        <v>5.1</v>
      </c>
      <c r="G1789" s="68">
        <v>5.2</v>
      </c>
      <c r="H1789" s="68">
        <v>5.62380952380952</v>
      </c>
      <c r="I1789" s="32"/>
      <c r="J1789" s="33">
        <v>46.2280000000006</v>
      </c>
      <c r="K1789" s="33">
        <v>46.93</v>
      </c>
      <c r="L1789" s="33">
        <v>65.0380952380952</v>
      </c>
      <c r="M1789" s="7"/>
      <c r="N1789" s="7"/>
      <c r="O1789" s="19"/>
      <c r="P1789" s="19"/>
    </row>
    <row r="1790" ht="16.6" customHeight="1">
      <c r="A1790" s="29">
        <v>44440</v>
      </c>
      <c r="B1790" s="30">
        <v>14.8</v>
      </c>
      <c r="C1790" s="68">
        <v>15.2</v>
      </c>
      <c r="D1790" s="68">
        <v>16.0190476190476</v>
      </c>
      <c r="E1790" s="31"/>
      <c r="F1790" s="30">
        <v>6.2</v>
      </c>
      <c r="G1790" s="68">
        <v>6.5</v>
      </c>
      <c r="H1790" s="68">
        <v>7.13809523809524</v>
      </c>
      <c r="I1790" s="32"/>
      <c r="J1790" s="33">
        <v>53.3400000000007</v>
      </c>
      <c r="K1790" s="33">
        <v>52.9333333333333</v>
      </c>
      <c r="L1790" s="33">
        <v>58.6190476190476</v>
      </c>
      <c r="M1790" s="7"/>
      <c r="N1790" s="7"/>
      <c r="O1790" s="19"/>
      <c r="P1790" s="19"/>
    </row>
    <row r="1791" ht="16.6" customHeight="1">
      <c r="A1791" s="29">
        <v>44470</v>
      </c>
      <c r="B1791" s="30">
        <v>17</v>
      </c>
      <c r="C1791" s="68">
        <v>17</v>
      </c>
      <c r="D1791" s="68">
        <v>17.6142857142857</v>
      </c>
      <c r="E1791" s="31"/>
      <c r="F1791" s="30">
        <v>7.5</v>
      </c>
      <c r="G1791" s="68">
        <v>7.8</v>
      </c>
      <c r="H1791" s="68">
        <v>8.357142857142859</v>
      </c>
      <c r="I1791" s="32"/>
      <c r="J1791" s="33">
        <v>57.6580000000007</v>
      </c>
      <c r="K1791" s="33">
        <v>60.515</v>
      </c>
      <c r="L1791" s="33">
        <v>54.2666666666667</v>
      </c>
      <c r="M1791" s="7"/>
      <c r="N1791" s="7"/>
      <c r="O1791" s="19"/>
      <c r="P1791" s="19"/>
    </row>
    <row r="1792" ht="16.6" customHeight="1">
      <c r="A1792" s="29">
        <v>44501</v>
      </c>
      <c r="B1792" s="30">
        <v>18.8</v>
      </c>
      <c r="C1792" s="68">
        <v>18.8</v>
      </c>
      <c r="D1792" s="68">
        <v>19.5761904761905</v>
      </c>
      <c r="E1792" s="31"/>
      <c r="F1792" s="30">
        <v>9</v>
      </c>
      <c r="G1792" s="68">
        <v>9.4</v>
      </c>
      <c r="H1792" s="68">
        <v>10.3761904761905</v>
      </c>
      <c r="I1792" s="32"/>
      <c r="J1792" s="33">
        <v>62.7380000000008</v>
      </c>
      <c r="K1792" s="33">
        <v>59.9883333333333</v>
      </c>
      <c r="L1792" s="33">
        <v>49.6380952380952</v>
      </c>
      <c r="M1792" s="7"/>
      <c r="N1792" s="7"/>
      <c r="O1792" s="19">
        <f>AVERAGE(B1794,F1794)</f>
        <v>12.4291666666667</v>
      </c>
      <c r="P1792" t="s" s="34">
        <v>16</v>
      </c>
    </row>
    <row r="1793" ht="16.6" customHeight="1">
      <c r="A1793" s="29">
        <v>44531</v>
      </c>
      <c r="B1793" s="30">
        <v>20.7</v>
      </c>
      <c r="C1793" s="68">
        <v>20.4</v>
      </c>
      <c r="D1793" s="68">
        <v>21.2666666666667</v>
      </c>
      <c r="E1793" s="31"/>
      <c r="F1793" s="30">
        <v>10.7</v>
      </c>
      <c r="G1793" s="68">
        <v>10.9</v>
      </c>
      <c r="H1793" s="68">
        <v>11.7571428571429</v>
      </c>
      <c r="I1793" s="32"/>
      <c r="J1793" s="33">
        <v>51.3080000000006</v>
      </c>
      <c r="K1793" s="33">
        <v>55.8083333333333</v>
      </c>
      <c r="L1793" s="33">
        <v>47.3809523809524</v>
      </c>
      <c r="M1793" s="7"/>
      <c r="N1793" s="7"/>
      <c r="O1793" s="19">
        <f>AVERAGE(D1794,H1794)</f>
        <v>13.4611201298701</v>
      </c>
      <c r="P1793" t="s" s="34">
        <v>17</v>
      </c>
    </row>
    <row r="1794" ht="16.6" customHeight="1">
      <c r="A1794" t="s" s="35">
        <v>18</v>
      </c>
      <c r="B1794" s="36">
        <f>AVERAGE(B1782:B1793)</f>
        <v>16.7833333333333</v>
      </c>
      <c r="C1794" s="36">
        <f>AVERAGE(C1782:C1793)</f>
        <v>16.9916666666667</v>
      </c>
      <c r="D1794" s="36">
        <f>AVERAGE(D1782:D1793)</f>
        <v>17.8196067821068</v>
      </c>
      <c r="E1794" s="37"/>
      <c r="F1794" s="36">
        <f>AVERAGE(F1782:F1793)</f>
        <v>8.074999999999999</v>
      </c>
      <c r="G1794" s="36">
        <f>AVERAGE(G1782:G1793)</f>
        <v>8.391666666666669</v>
      </c>
      <c r="H1794" s="36">
        <f>AVERAGE(H1782:H1793)</f>
        <v>9.10263347763348</v>
      </c>
      <c r="I1794" s="38"/>
      <c r="J1794" s="36">
        <f>AVERAGE(J1782:J1793)</f>
        <v>50.5460000000006</v>
      </c>
      <c r="K1794" s="36">
        <f>AVERAGE(K1782:K1793)</f>
        <v>52.4769285063752</v>
      </c>
      <c r="L1794" s="36">
        <f>AVERAGE(L1782:L1793)</f>
        <v>46.7732683982684</v>
      </c>
      <c r="M1794" s="7"/>
      <c r="N1794" s="7"/>
      <c r="O1794" s="19">
        <f>O1793-O1792</f>
        <v>1.0319534632034</v>
      </c>
      <c r="P1794" t="s" s="39">
        <v>19</v>
      </c>
    </row>
    <row r="1795" ht="16.6" customHeight="1">
      <c r="A1795" t="s" s="40">
        <v>371</v>
      </c>
      <c r="B1795" s="41"/>
      <c r="C1795" s="41"/>
      <c r="D1795" s="41"/>
      <c r="E1795" s="42"/>
      <c r="F1795" s="41"/>
      <c r="G1795" s="41"/>
      <c r="H1795" t="s" s="40">
        <v>21</v>
      </c>
      <c r="I1795" s="32"/>
      <c r="J1795" s="19"/>
      <c r="K1795" s="19"/>
      <c r="L1795" s="19"/>
      <c r="M1795" s="43"/>
      <c r="N1795" s="19"/>
      <c r="O1795" s="19"/>
      <c r="P1795" s="19"/>
    </row>
    <row r="1796" ht="16.6" customHeight="1">
      <c r="A1796" s="44"/>
      <c r="B1796" s="41"/>
      <c r="C1796" s="41"/>
      <c r="D1796" s="41"/>
      <c r="E1796" s="42"/>
      <c r="F1796" s="41"/>
      <c r="G1796" s="41"/>
      <c r="H1796" s="41"/>
      <c r="I1796" s="32"/>
      <c r="J1796" s="19"/>
      <c r="K1796" s="19"/>
      <c r="L1796" s="19"/>
      <c r="M1796" s="43"/>
      <c r="N1796" s="28"/>
      <c r="O1796" s="19"/>
      <c r="P1796" s="28"/>
    </row>
    <row r="1797" ht="46.65" customHeight="1">
      <c r="A1797" t="s" s="20">
        <v>804</v>
      </c>
      <c r="B1797" t="s" s="21">
        <v>196</v>
      </c>
      <c r="C1797" t="s" s="22">
        <v>805</v>
      </c>
      <c r="D1797" t="s" s="22">
        <v>806</v>
      </c>
      <c r="E1797" s="23"/>
      <c r="F1797" t="s" s="21">
        <v>199</v>
      </c>
      <c r="G1797" t="s" s="24">
        <v>805</v>
      </c>
      <c r="H1797" t="s" s="24">
        <v>806</v>
      </c>
      <c r="I1797" s="32"/>
      <c r="J1797" t="s" s="21">
        <v>807</v>
      </c>
      <c r="K1797" t="s" s="26">
        <v>808</v>
      </c>
      <c r="L1797" t="s" s="26">
        <v>809</v>
      </c>
      <c r="M1797" s="43"/>
      <c r="N1797" s="19"/>
      <c r="O1797" s="19"/>
      <c r="P1797" s="19"/>
    </row>
    <row r="1798" ht="16.6" customHeight="1">
      <c r="A1798" s="29">
        <v>44197</v>
      </c>
      <c r="B1798" s="30">
        <v>19.7</v>
      </c>
      <c r="C1798" s="68">
        <v>21</v>
      </c>
      <c r="D1798" s="68">
        <v>21.05</v>
      </c>
      <c r="E1798" s="31"/>
      <c r="F1798" s="30">
        <v>12.1</v>
      </c>
      <c r="G1798" s="68">
        <v>12.5</v>
      </c>
      <c r="H1798" s="68">
        <v>12.5227272727273</v>
      </c>
      <c r="I1798" s="32"/>
      <c r="J1798" s="19">
        <v>32.2580000000004</v>
      </c>
      <c r="K1798" s="19">
        <v>33.6785714285714</v>
      </c>
      <c r="L1798" s="19">
        <v>42.3272727272727</v>
      </c>
      <c r="M1798" s="43"/>
      <c r="N1798" s="19"/>
      <c r="O1798" s="19"/>
      <c r="P1798" s="19"/>
    </row>
    <row r="1799" ht="16.6" customHeight="1">
      <c r="A1799" s="29">
        <v>44228</v>
      </c>
      <c r="B1799" s="30">
        <v>20.8</v>
      </c>
      <c r="C1799" s="68">
        <v>21.2</v>
      </c>
      <c r="D1799" s="68">
        <v>21.3045454545455</v>
      </c>
      <c r="E1799" s="31"/>
      <c r="F1799" s="30">
        <v>12.9</v>
      </c>
      <c r="G1799" s="68">
        <v>13.1</v>
      </c>
      <c r="H1799" s="68">
        <v>13.1363636363636</v>
      </c>
      <c r="I1799" s="32"/>
      <c r="J1799" s="19">
        <v>41.1480000000005</v>
      </c>
      <c r="K1799" s="19">
        <v>47.4071428571429</v>
      </c>
      <c r="L1799" s="19">
        <v>32.3909090909091</v>
      </c>
      <c r="M1799" s="43"/>
      <c r="N1799" s="19"/>
      <c r="O1799" s="19"/>
      <c r="P1799" s="19"/>
    </row>
    <row r="1800" ht="16.6" customHeight="1">
      <c r="A1800" s="29">
        <v>44256</v>
      </c>
      <c r="B1800" s="30">
        <v>19.2</v>
      </c>
      <c r="C1800" s="68">
        <v>20.2</v>
      </c>
      <c r="D1800" s="68">
        <v>20.3772727272727</v>
      </c>
      <c r="E1800" s="31"/>
      <c r="F1800" s="30">
        <v>12.2</v>
      </c>
      <c r="G1800" s="68">
        <v>12.3</v>
      </c>
      <c r="H1800" s="68">
        <v>12.3454545454545</v>
      </c>
      <c r="I1800" s="32"/>
      <c r="J1800" s="19">
        <v>37.5920000000005</v>
      </c>
      <c r="K1800" s="19">
        <v>33.5214285714286</v>
      </c>
      <c r="L1800" s="19">
        <v>50.5090909090909</v>
      </c>
      <c r="M1800" s="43"/>
      <c r="N1800" s="19"/>
      <c r="O1800" s="19"/>
      <c r="P1800" s="19"/>
    </row>
    <row r="1801" ht="16.6" customHeight="1">
      <c r="A1801" s="29">
        <v>44287</v>
      </c>
      <c r="B1801" s="30">
        <v>17.1</v>
      </c>
      <c r="C1801" s="68">
        <v>17.8</v>
      </c>
      <c r="D1801" s="68">
        <v>18.0272727272727</v>
      </c>
      <c r="E1801" s="31"/>
      <c r="F1801" s="30">
        <v>11.1</v>
      </c>
      <c r="G1801" s="68">
        <v>10.6</v>
      </c>
      <c r="H1801" s="68">
        <v>10.6818181818182</v>
      </c>
      <c r="I1801" s="32"/>
      <c r="J1801" s="19">
        <v>58.1660000000007</v>
      </c>
      <c r="K1801" s="19">
        <v>53.8357142857143</v>
      </c>
      <c r="L1801" s="19">
        <v>54.3090909090909</v>
      </c>
      <c r="M1801" s="43"/>
      <c r="N1801" s="19"/>
      <c r="O1801" s="19"/>
      <c r="P1801" s="19"/>
    </row>
    <row r="1802" ht="16.6" customHeight="1">
      <c r="A1802" s="29">
        <v>44317</v>
      </c>
      <c r="B1802" s="30">
        <v>15.1</v>
      </c>
      <c r="C1802" s="68">
        <v>15.6</v>
      </c>
      <c r="D1802" s="68">
        <v>15.6318181818182</v>
      </c>
      <c r="E1802" s="31"/>
      <c r="F1802" s="30">
        <v>9.699999999999999</v>
      </c>
      <c r="G1802" s="68">
        <v>9.5</v>
      </c>
      <c r="H1802" s="68">
        <v>9.527272727272729</v>
      </c>
      <c r="I1802" s="32"/>
      <c r="J1802" s="19">
        <v>92.4560000000011</v>
      </c>
      <c r="K1802" s="19">
        <v>96.6642857142857</v>
      </c>
      <c r="L1802" s="19">
        <v>88.1818181818182</v>
      </c>
      <c r="M1802" s="43"/>
      <c r="N1802" s="19"/>
      <c r="O1802" s="19"/>
      <c r="P1802" s="19"/>
    </row>
    <row r="1803" ht="16.6" customHeight="1">
      <c r="A1803" s="29">
        <v>44348</v>
      </c>
      <c r="B1803" s="30">
        <v>13.4</v>
      </c>
      <c r="C1803" s="68">
        <v>14</v>
      </c>
      <c r="D1803" s="68">
        <v>14.0636363636364</v>
      </c>
      <c r="E1803" s="31"/>
      <c r="F1803" s="30">
        <v>8.699999999999999</v>
      </c>
      <c r="G1803" s="68">
        <v>8.1</v>
      </c>
      <c r="H1803" s="68">
        <v>8.140909090909091</v>
      </c>
      <c r="I1803" s="32"/>
      <c r="J1803" s="19">
        <v>103.886000000001</v>
      </c>
      <c r="K1803" s="19">
        <v>109.3</v>
      </c>
      <c r="L1803" s="19">
        <v>104.980952380952</v>
      </c>
      <c r="M1803" s="43"/>
      <c r="N1803" s="19"/>
      <c r="O1803" s="19"/>
      <c r="P1803" s="19"/>
    </row>
    <row r="1804" ht="16.6" customHeight="1">
      <c r="A1804" s="29">
        <v>44378</v>
      </c>
      <c r="B1804" s="30">
        <v>12.9</v>
      </c>
      <c r="C1804" s="68">
        <v>13.3</v>
      </c>
      <c r="D1804" s="68">
        <v>13.3904761904762</v>
      </c>
      <c r="E1804" s="31"/>
      <c r="F1804" s="30">
        <v>7.7</v>
      </c>
      <c r="G1804" s="68">
        <v>7.6</v>
      </c>
      <c r="H1804" s="68">
        <v>7.7</v>
      </c>
      <c r="I1804" s="32"/>
      <c r="J1804" s="19">
        <v>116.586000000001</v>
      </c>
      <c r="K1804" s="19">
        <v>113.128571428571</v>
      </c>
      <c r="L1804" s="19">
        <v>119.927272727273</v>
      </c>
      <c r="M1804" s="43"/>
      <c r="N1804" s="19"/>
      <c r="O1804" s="19"/>
      <c r="P1804" s="19"/>
    </row>
    <row r="1805" ht="16.6" customHeight="1">
      <c r="A1805" s="29">
        <v>44409</v>
      </c>
      <c r="B1805" s="30">
        <v>13.2</v>
      </c>
      <c r="C1805" s="68">
        <v>13.6</v>
      </c>
      <c r="D1805" s="68">
        <v>13.65</v>
      </c>
      <c r="E1805" s="31"/>
      <c r="F1805" s="30">
        <v>7.8</v>
      </c>
      <c r="G1805" s="68">
        <v>7.7</v>
      </c>
      <c r="H1805" s="68">
        <v>7.745</v>
      </c>
      <c r="I1805" s="32"/>
      <c r="J1805" s="19">
        <v>106.172000000001</v>
      </c>
      <c r="K1805" s="19">
        <v>104.714285714286</v>
      </c>
      <c r="L1805" s="19">
        <v>122.04</v>
      </c>
      <c r="M1805" s="43"/>
      <c r="N1805" s="19"/>
      <c r="O1805" s="19"/>
      <c r="P1805" s="19"/>
    </row>
    <row r="1806" ht="16.6" customHeight="1">
      <c r="A1806" s="29">
        <v>44440</v>
      </c>
      <c r="B1806" s="30">
        <v>14.2</v>
      </c>
      <c r="C1806" s="68">
        <v>14.7</v>
      </c>
      <c r="D1806" s="68">
        <v>14.7428571428571</v>
      </c>
      <c r="E1806" s="31"/>
      <c r="F1806" s="30">
        <v>8.4</v>
      </c>
      <c r="G1806" s="68">
        <v>8.4</v>
      </c>
      <c r="H1806" s="68">
        <v>8.46190476190476</v>
      </c>
      <c r="I1806" s="32"/>
      <c r="J1806" s="19">
        <v>93.2180000000011</v>
      </c>
      <c r="K1806" s="19">
        <v>84.3357142857143</v>
      </c>
      <c r="L1806" s="19">
        <v>80.48571428571429</v>
      </c>
      <c r="M1806" s="43"/>
      <c r="N1806" s="19"/>
      <c r="O1806" s="19"/>
      <c r="P1806" s="19"/>
    </row>
    <row r="1807" ht="16.6" customHeight="1">
      <c r="A1807" s="29">
        <v>44470</v>
      </c>
      <c r="B1807" s="30">
        <v>15.6</v>
      </c>
      <c r="C1807" s="68">
        <v>16</v>
      </c>
      <c r="D1807" s="68">
        <v>16.1238095238095</v>
      </c>
      <c r="E1807" s="31"/>
      <c r="F1807" s="30">
        <v>8.800000000000001</v>
      </c>
      <c r="G1807" s="68">
        <v>8.9</v>
      </c>
      <c r="H1807" s="68">
        <v>8.928571428571431</v>
      </c>
      <c r="I1807" s="32"/>
      <c r="J1807" s="19">
        <v>73.1520000000009</v>
      </c>
      <c r="K1807" s="19">
        <v>70.3857142857143</v>
      </c>
      <c r="L1807" s="19">
        <v>68.4380952380952</v>
      </c>
      <c r="M1807" s="43"/>
      <c r="N1807" s="19"/>
      <c r="O1807" s="19"/>
      <c r="P1807" s="19"/>
    </row>
    <row r="1808" ht="16.6" customHeight="1">
      <c r="A1808" s="29">
        <v>44501</v>
      </c>
      <c r="B1808" s="30">
        <v>16.9</v>
      </c>
      <c r="C1808" s="68">
        <v>17.6</v>
      </c>
      <c r="D1808" s="68">
        <v>17.7952380952381</v>
      </c>
      <c r="E1808" s="31"/>
      <c r="F1808" s="30">
        <v>9.699999999999999</v>
      </c>
      <c r="G1808" s="68">
        <v>10.2</v>
      </c>
      <c r="H1808" s="68">
        <v>10.3952380952381</v>
      </c>
      <c r="I1808" s="32"/>
      <c r="J1808" s="19">
        <v>53.3400000000007</v>
      </c>
      <c r="K1808" s="19">
        <v>53.3071428571429</v>
      </c>
      <c r="L1808" s="19">
        <v>49.9714285714286</v>
      </c>
      <c r="M1808" s="43"/>
      <c r="N1808" s="19"/>
      <c r="O1808" s="19">
        <f>AVERAGE(B1810,F1810)</f>
        <v>13.2083333333334</v>
      </c>
      <c r="P1808" t="s" s="34">
        <v>16</v>
      </c>
    </row>
    <row r="1809" ht="16.6" customHeight="1">
      <c r="A1809" s="29">
        <v>44531</v>
      </c>
      <c r="B1809" s="30">
        <v>18.6</v>
      </c>
      <c r="C1809" s="68">
        <v>19</v>
      </c>
      <c r="D1809" s="68">
        <v>19.2714285714286</v>
      </c>
      <c r="E1809" s="31"/>
      <c r="F1809" s="30">
        <v>11.2</v>
      </c>
      <c r="G1809" s="68">
        <v>11.1</v>
      </c>
      <c r="H1809" s="68">
        <v>11.2809523809524</v>
      </c>
      <c r="I1809" s="32"/>
      <c r="J1809" s="19">
        <v>58.4200000000007</v>
      </c>
      <c r="K1809" s="19">
        <v>48.3071428571429</v>
      </c>
      <c r="L1809" s="19">
        <v>46.8380952380952</v>
      </c>
      <c r="M1809" s="43"/>
      <c r="N1809" s="49"/>
      <c r="O1809" s="19">
        <f>AVERAGE(D1810,H1810)</f>
        <v>13.595606962482</v>
      </c>
      <c r="P1809" t="s" s="34">
        <v>17</v>
      </c>
    </row>
    <row r="1810" ht="16.6" customHeight="1">
      <c r="A1810" t="s" s="35">
        <v>18</v>
      </c>
      <c r="B1810" s="36">
        <f>AVERAGE(B1798:B1809)</f>
        <v>16.3916666666667</v>
      </c>
      <c r="C1810" s="36">
        <f>AVERAGE(C1798:C1809)</f>
        <v>17</v>
      </c>
      <c r="D1810" s="36">
        <f>AVERAGE(D1798:D1809)</f>
        <v>17.1190295815296</v>
      </c>
      <c r="E1810" s="37"/>
      <c r="F1810" s="36">
        <f>AVERAGE(F1798:F1809)</f>
        <v>10.025</v>
      </c>
      <c r="G1810" s="36">
        <f>AVERAGE(G1798:G1809)</f>
        <v>10</v>
      </c>
      <c r="H1810" s="36">
        <f>AVERAGE(H1798:H1809)</f>
        <v>10.0721843434343</v>
      </c>
      <c r="I1810" s="38"/>
      <c r="J1810" s="36">
        <f>AVERAGE(J1798:J1809)</f>
        <v>72.1995000000008</v>
      </c>
      <c r="K1810" s="36">
        <f>AVERAGE(K1798:K1809)</f>
        <v>70.7154761904762</v>
      </c>
      <c r="L1810" s="36">
        <f>AVERAGE(L1798:L1809)</f>
        <v>71.6999783549783</v>
      </c>
      <c r="M1810" s="50"/>
      <c r="N1810" s="19"/>
      <c r="O1810" s="19">
        <f>O1809-O1808</f>
        <v>0.3872736291486</v>
      </c>
      <c r="P1810" t="s" s="39">
        <v>19</v>
      </c>
    </row>
    <row r="1811" ht="16.6" customHeight="1">
      <c r="A1811" s="44"/>
      <c r="B1811" s="41"/>
      <c r="C1811" s="41"/>
      <c r="D1811" t="s" s="40">
        <v>55</v>
      </c>
      <c r="E1811" s="42"/>
      <c r="F1811" s="41"/>
      <c r="G1811" s="41"/>
      <c r="H1811" t="s" s="40">
        <v>21</v>
      </c>
      <c r="I1811" s="32"/>
      <c r="J1811" s="19"/>
      <c r="K1811" s="19"/>
      <c r="L1811" s="19"/>
      <c r="M1811" s="43"/>
      <c r="N1811" s="19"/>
      <c r="O1811" s="19"/>
      <c r="P1811" s="19"/>
    </row>
    <row r="1812" ht="16.6" customHeight="1">
      <c r="A1812" s="44"/>
      <c r="B1812" s="41"/>
      <c r="C1812" s="41"/>
      <c r="D1812" s="63"/>
      <c r="E1812" s="42"/>
      <c r="F1812" s="41"/>
      <c r="G1812" s="41"/>
      <c r="H1812" s="63"/>
      <c r="I1812" s="32"/>
      <c r="J1812" s="19"/>
      <c r="K1812" s="19"/>
      <c r="L1812" s="19"/>
      <c r="M1812" s="43"/>
      <c r="N1812" s="19"/>
      <c r="O1812" s="19"/>
      <c r="P1812" s="19"/>
    </row>
    <row r="1813" ht="16.6" customHeight="1">
      <c r="A1813" t="s" s="70">
        <v>810</v>
      </c>
      <c r="B1813" s="41"/>
      <c r="C1813" s="41"/>
      <c r="D1813" s="41"/>
      <c r="E1813" s="42"/>
      <c r="F1813" s="41"/>
      <c r="G1813" s="41"/>
      <c r="H1813" s="41"/>
      <c r="I1813" s="32"/>
      <c r="J1813" s="19"/>
      <c r="K1813" s="19"/>
      <c r="L1813" s="19"/>
      <c r="M1813" s="43"/>
      <c r="N1813" s="28"/>
      <c r="O1813" s="28"/>
      <c r="P1813" s="19"/>
    </row>
    <row r="1814" ht="46.65" customHeight="1">
      <c r="A1814" t="s" s="20">
        <v>811</v>
      </c>
      <c r="B1814" t="s" s="21">
        <v>812</v>
      </c>
      <c r="C1814" t="s" s="22">
        <v>813</v>
      </c>
      <c r="D1814" t="s" s="71">
        <v>814</v>
      </c>
      <c r="E1814" s="23"/>
      <c r="F1814" t="s" s="21">
        <v>815</v>
      </c>
      <c r="G1814" t="s" s="24">
        <v>813</v>
      </c>
      <c r="H1814" t="s" s="24">
        <v>814</v>
      </c>
      <c r="I1814" s="32"/>
      <c r="J1814" t="s" s="21">
        <v>51</v>
      </c>
      <c r="K1814" t="s" s="26">
        <v>816</v>
      </c>
      <c r="L1814" t="s" s="26">
        <v>817</v>
      </c>
      <c r="M1814" s="43"/>
      <c r="N1814" s="19"/>
      <c r="O1814" s="19"/>
      <c r="P1814" s="19"/>
    </row>
    <row r="1815" ht="16.6" customHeight="1">
      <c r="A1815" s="29">
        <v>44197</v>
      </c>
      <c r="B1815" s="30">
        <v>36.8</v>
      </c>
      <c r="C1815" s="19">
        <v>35.9</v>
      </c>
      <c r="D1815" s="19">
        <v>35.6761904761905</v>
      </c>
      <c r="E1815" s="31"/>
      <c r="F1815" s="30">
        <v>24</v>
      </c>
      <c r="G1815" s="19">
        <v>24</v>
      </c>
      <c r="H1815" s="19">
        <v>24.0333333333333</v>
      </c>
      <c r="I1815" s="32"/>
      <c r="J1815" s="19">
        <v>162.052000000002</v>
      </c>
      <c r="K1815" s="19">
        <v>166.721739130435</v>
      </c>
      <c r="L1815" s="19">
        <v>200.419047619048</v>
      </c>
      <c r="M1815" s="43"/>
      <c r="N1815" s="19"/>
      <c r="O1815" s="19"/>
      <c r="P1815" s="19"/>
    </row>
    <row r="1816" ht="16.6" customHeight="1">
      <c r="A1816" s="29">
        <v>44228</v>
      </c>
      <c r="B1816" s="30">
        <v>35.8</v>
      </c>
      <c r="C1816" s="19">
        <v>35</v>
      </c>
      <c r="D1816" s="19">
        <v>35.1952380952381</v>
      </c>
      <c r="E1816" s="31"/>
      <c r="F1816" s="30">
        <v>23.4</v>
      </c>
      <c r="G1816" s="19">
        <v>23.5</v>
      </c>
      <c r="H1816" s="19">
        <v>23.3952380952381</v>
      </c>
      <c r="I1816" s="32"/>
      <c r="J1816" s="19">
        <v>159.004000000002</v>
      </c>
      <c r="K1816" s="19">
        <v>142.080434782609</v>
      </c>
      <c r="L1816" s="19">
        <v>219.504761904762</v>
      </c>
      <c r="M1816" s="43"/>
      <c r="N1816" s="19"/>
      <c r="O1816" s="19"/>
      <c r="P1816" s="19"/>
    </row>
    <row r="1817" ht="16.6" customHeight="1">
      <c r="A1817" s="29">
        <v>44256</v>
      </c>
      <c r="B1817" s="30">
        <v>35.1</v>
      </c>
      <c r="C1817" s="19">
        <v>34.8</v>
      </c>
      <c r="D1817" s="19">
        <v>35.152380952381</v>
      </c>
      <c r="E1817" s="31"/>
      <c r="F1817" s="30">
        <v>22.3</v>
      </c>
      <c r="G1817" s="19">
        <v>22.5</v>
      </c>
      <c r="H1817" s="19">
        <v>22.347619047619</v>
      </c>
      <c r="I1817" s="32"/>
      <c r="J1817" s="19">
        <v>120.142000000001</v>
      </c>
      <c r="K1817" s="19">
        <v>110.663043478261</v>
      </c>
      <c r="L1817" s="19">
        <v>117.866666666667</v>
      </c>
      <c r="M1817" s="43"/>
      <c r="N1817" s="19"/>
      <c r="O1817" s="19"/>
      <c r="P1817" s="19"/>
    </row>
    <row r="1818" ht="16.6" customHeight="1">
      <c r="A1818" s="29">
        <v>44287</v>
      </c>
      <c r="B1818" s="30">
        <v>33.9</v>
      </c>
      <c r="C1818" s="19">
        <v>34</v>
      </c>
      <c r="D1818" s="19">
        <v>34.7190476190476</v>
      </c>
      <c r="E1818" s="31"/>
      <c r="F1818" s="30">
        <v>19.8</v>
      </c>
      <c r="G1818" s="19">
        <v>19.6</v>
      </c>
      <c r="H1818" s="19">
        <v>19.2</v>
      </c>
      <c r="I1818" s="32"/>
      <c r="J1818" s="19">
        <v>26.1620000000003</v>
      </c>
      <c r="K1818" s="19">
        <v>27.7608695652174</v>
      </c>
      <c r="L1818" s="19">
        <v>24.2857142857143</v>
      </c>
      <c r="M1818" s="43"/>
      <c r="N1818" s="19"/>
      <c r="O1818" s="19"/>
      <c r="P1818" s="19"/>
    </row>
    <row r="1819" ht="16.6" customHeight="1">
      <c r="A1819" s="29">
        <v>44317</v>
      </c>
      <c r="B1819" s="30">
        <v>31.2</v>
      </c>
      <c r="C1819" s="19">
        <v>31.3</v>
      </c>
      <c r="D1819" s="19">
        <v>32.0380952380952</v>
      </c>
      <c r="E1819" s="31"/>
      <c r="F1819" s="30">
        <v>16.1</v>
      </c>
      <c r="G1819" s="19">
        <v>15.9</v>
      </c>
      <c r="H1819" s="19">
        <v>15.0761904761905</v>
      </c>
      <c r="I1819" s="32"/>
      <c r="J1819" s="19">
        <v>4.06400000000005</v>
      </c>
      <c r="K1819" s="19">
        <v>4.25434782608696</v>
      </c>
      <c r="L1819" s="19">
        <v>1.82857142857143</v>
      </c>
      <c r="M1819" s="43"/>
      <c r="N1819" s="19"/>
      <c r="O1819" s="19"/>
      <c r="P1819" s="19"/>
    </row>
    <row r="1820" ht="16.6" customHeight="1">
      <c r="A1820" s="29">
        <v>44348</v>
      </c>
      <c r="B1820" s="30">
        <v>29.1</v>
      </c>
      <c r="C1820" s="19">
        <v>28.9</v>
      </c>
      <c r="D1820" s="19">
        <v>29.5571428571429</v>
      </c>
      <c r="E1820" s="31"/>
      <c r="F1820" s="30">
        <v>13.5</v>
      </c>
      <c r="G1820" s="19">
        <v>13.1</v>
      </c>
      <c r="H1820" s="19">
        <v>12.5047619047619</v>
      </c>
      <c r="I1820" s="32"/>
      <c r="J1820" s="19">
        <v>6.35000000000008</v>
      </c>
      <c r="K1820" s="19">
        <v>4.61521739130435</v>
      </c>
      <c r="L1820" s="19">
        <v>4.21904761904762</v>
      </c>
      <c r="M1820" s="43"/>
      <c r="N1820" s="19"/>
      <c r="O1820" s="19"/>
      <c r="P1820" s="19"/>
    </row>
    <row r="1821" ht="16.6" customHeight="1">
      <c r="A1821" s="29">
        <v>44378</v>
      </c>
      <c r="B1821" s="30">
        <v>29</v>
      </c>
      <c r="C1821" s="19">
        <v>29.1</v>
      </c>
      <c r="D1821" s="19">
        <v>30.035</v>
      </c>
      <c r="E1821" s="31"/>
      <c r="F1821" s="30">
        <v>11.9</v>
      </c>
      <c r="G1821" s="19">
        <v>11.9</v>
      </c>
      <c r="H1821" s="19">
        <v>11.12</v>
      </c>
      <c r="I1821" s="32"/>
      <c r="J1821" s="19">
        <v>1.27000000000002</v>
      </c>
      <c r="K1821" s="19">
        <v>0.867391304347826</v>
      </c>
      <c r="L1821" s="19">
        <v>0.704761904761905</v>
      </c>
      <c r="M1821" s="43"/>
      <c r="N1821" s="19"/>
      <c r="O1821" s="19"/>
      <c r="P1821" s="19"/>
    </row>
    <row r="1822" ht="16.6" customHeight="1">
      <c r="A1822" s="29">
        <v>44409</v>
      </c>
      <c r="B1822" s="30">
        <v>31.8</v>
      </c>
      <c r="C1822" s="19">
        <v>31.2</v>
      </c>
      <c r="D1822" s="19">
        <v>32.03</v>
      </c>
      <c r="E1822" s="31"/>
      <c r="F1822" s="30">
        <v>13.4</v>
      </c>
      <c r="G1822" s="19">
        <v>12.6</v>
      </c>
      <c r="H1822" s="19">
        <v>11.225</v>
      </c>
      <c r="I1822" s="32"/>
      <c r="J1822" s="19">
        <v>3.04800000000004</v>
      </c>
      <c r="K1822" s="19">
        <v>3.31086956521739</v>
      </c>
      <c r="L1822" s="19">
        <v>0.5</v>
      </c>
      <c r="M1822" s="43"/>
      <c r="N1822" s="19"/>
      <c r="O1822" s="19"/>
      <c r="P1822" s="19"/>
    </row>
    <row r="1823" ht="16.6" customHeight="1">
      <c r="A1823" s="29">
        <v>44440</v>
      </c>
      <c r="B1823" s="30">
        <v>35.4</v>
      </c>
      <c r="C1823" s="19">
        <v>34.9</v>
      </c>
      <c r="D1823" s="19">
        <v>36.147619047619</v>
      </c>
      <c r="E1823" s="31"/>
      <c r="F1823" s="30">
        <v>17.6</v>
      </c>
      <c r="G1823" s="19">
        <v>16.8</v>
      </c>
      <c r="H1823" s="19">
        <v>16.2</v>
      </c>
      <c r="I1823" s="32"/>
      <c r="J1823" s="19">
        <v>5.58800000000007</v>
      </c>
      <c r="K1823" s="19">
        <v>6.17608695652174</v>
      </c>
      <c r="L1823" s="19">
        <v>2.01904761904762</v>
      </c>
      <c r="M1823" s="43"/>
      <c r="N1823" s="19"/>
      <c r="O1823" s="19"/>
      <c r="P1823" s="19"/>
    </row>
    <row r="1824" ht="16.6" customHeight="1">
      <c r="A1824" s="29">
        <v>44470</v>
      </c>
      <c r="B1824" s="30">
        <v>38.3</v>
      </c>
      <c r="C1824" s="19">
        <v>37.5</v>
      </c>
      <c r="D1824" s="19">
        <v>38.3047619047619</v>
      </c>
      <c r="E1824" s="31"/>
      <c r="F1824" s="30">
        <v>21.7</v>
      </c>
      <c r="G1824" s="19">
        <v>21</v>
      </c>
      <c r="H1824" s="19">
        <v>20.2238095238095</v>
      </c>
      <c r="I1824" s="32"/>
      <c r="J1824" s="19">
        <v>21.5900000000003</v>
      </c>
      <c r="K1824" s="19">
        <v>20.0152173913043</v>
      </c>
      <c r="L1824" s="19">
        <v>24.0761904761905</v>
      </c>
      <c r="M1824" s="43"/>
      <c r="N1824" s="19"/>
      <c r="O1824" s="19"/>
      <c r="P1824" s="19"/>
    </row>
    <row r="1825" ht="16.6" customHeight="1">
      <c r="A1825" s="29">
        <v>44501</v>
      </c>
      <c r="B1825" s="30">
        <v>39</v>
      </c>
      <c r="C1825" s="19">
        <v>38.3</v>
      </c>
      <c r="D1825" s="19">
        <v>38.7714285714286</v>
      </c>
      <c r="E1825" s="31"/>
      <c r="F1825" s="30">
        <v>23.6</v>
      </c>
      <c r="G1825" s="19">
        <v>23.6</v>
      </c>
      <c r="H1825" s="19">
        <v>23.2952380952381</v>
      </c>
      <c r="I1825" s="32"/>
      <c r="J1825" s="19">
        <v>56.1340000000007</v>
      </c>
      <c r="K1825" s="19">
        <v>56.9065217391304</v>
      </c>
      <c r="L1825" s="19">
        <v>60.7619047619048</v>
      </c>
      <c r="M1825" s="43"/>
      <c r="N1825" s="19"/>
      <c r="O1825" s="19">
        <f>AVERAGE(B1827,F1827)</f>
        <v>26.875</v>
      </c>
      <c r="P1825" t="s" s="34">
        <v>16</v>
      </c>
    </row>
    <row r="1826" ht="16.6" customHeight="1">
      <c r="A1826" s="29">
        <v>44531</v>
      </c>
      <c r="B1826" s="30">
        <v>38.1</v>
      </c>
      <c r="C1826" s="19">
        <v>37.4</v>
      </c>
      <c r="D1826" s="19">
        <v>37.4857142857143</v>
      </c>
      <c r="E1826" s="31"/>
      <c r="F1826" s="30">
        <v>24.2</v>
      </c>
      <c r="G1826" s="19">
        <v>24.3</v>
      </c>
      <c r="H1826" s="19">
        <v>24.2571428571429</v>
      </c>
      <c r="I1826" s="32"/>
      <c r="J1826" s="19">
        <v>106.934000000001</v>
      </c>
      <c r="K1826" s="19">
        <v>106.328260869565</v>
      </c>
      <c r="L1826" s="19">
        <v>152.114285714286</v>
      </c>
      <c r="M1826" s="43"/>
      <c r="N1826" s="49"/>
      <c r="O1826" s="19">
        <f>AVERAGE(D1827,H1827)</f>
        <v>26.5829563492064</v>
      </c>
      <c r="P1826" t="s" s="34">
        <v>17</v>
      </c>
    </row>
    <row r="1827" ht="16.6" customHeight="1">
      <c r="A1827" t="s" s="35">
        <v>18</v>
      </c>
      <c r="B1827" s="36">
        <f>AVERAGE(B1815:B1826)</f>
        <v>34.4583333333333</v>
      </c>
      <c r="C1827" s="36">
        <f>AVERAGE(C1815:C1826)</f>
        <v>34.025</v>
      </c>
      <c r="D1827" s="36">
        <f>AVERAGE(D1815:D1826)</f>
        <v>34.5927182539683</v>
      </c>
      <c r="E1827" s="37"/>
      <c r="F1827" s="36">
        <f>AVERAGE(F1815:F1826)</f>
        <v>19.2916666666667</v>
      </c>
      <c r="G1827" s="36">
        <f>AVERAGE(G1815:G1826)</f>
        <v>19.0666666666667</v>
      </c>
      <c r="H1827" s="36">
        <f>AVERAGE(H1815:H1826)</f>
        <v>18.5731944444444</v>
      </c>
      <c r="I1827" s="38"/>
      <c r="J1827" s="36">
        <f>AVERAGE(J1815:J1826)</f>
        <v>56.0281666666673</v>
      </c>
      <c r="K1827" s="36">
        <f>AVERAGE(K1815:K1826)</f>
        <v>54.1416666666667</v>
      </c>
      <c r="L1827" s="36">
        <f>AVERAGE(L1815:L1826)</f>
        <v>67.35833333333341</v>
      </c>
      <c r="M1827" s="50"/>
      <c r="N1827" s="19"/>
      <c r="O1827" s="19">
        <f>O1826-O1825</f>
        <v>-0.2920436507936</v>
      </c>
      <c r="P1827" t="s" s="39">
        <v>19</v>
      </c>
    </row>
    <row r="1828" ht="16.6" customHeight="1">
      <c r="A1828" s="44"/>
      <c r="B1828" s="41"/>
      <c r="C1828" s="41"/>
      <c r="D1828" t="s" s="40">
        <v>55</v>
      </c>
      <c r="E1828" s="42"/>
      <c r="F1828" s="41"/>
      <c r="G1828" s="41"/>
      <c r="H1828" t="s" s="40">
        <v>21</v>
      </c>
      <c r="I1828" s="32"/>
      <c r="J1828" s="19"/>
      <c r="K1828" s="19"/>
      <c r="L1828" s="19"/>
      <c r="M1828" s="43"/>
      <c r="N1828" s="19"/>
      <c r="O1828" s="19"/>
      <c r="P1828" s="19"/>
    </row>
    <row r="1829" ht="16.6" customHeight="1">
      <c r="A1829" s="44"/>
      <c r="B1829" s="41"/>
      <c r="C1829" s="41"/>
      <c r="D1829" s="41"/>
      <c r="E1829" s="42"/>
      <c r="F1829" s="41"/>
      <c r="G1829" s="41"/>
      <c r="H1829" s="41"/>
      <c r="I1829" s="32"/>
      <c r="J1829" s="19"/>
      <c r="K1829" s="19"/>
      <c r="L1829" s="19"/>
      <c r="M1829" s="43"/>
      <c r="N1829" s="28"/>
      <c r="O1829" s="19"/>
      <c r="P1829" s="19"/>
    </row>
    <row r="1830" ht="46.65" customHeight="1">
      <c r="A1830" t="s" s="20">
        <v>818</v>
      </c>
      <c r="B1830" t="s" s="21">
        <v>819</v>
      </c>
      <c r="C1830" t="s" s="22">
        <v>820</v>
      </c>
      <c r="D1830" t="s" s="22">
        <v>821</v>
      </c>
      <c r="E1830" s="23"/>
      <c r="F1830" t="s" s="21">
        <v>822</v>
      </c>
      <c r="G1830" t="s" s="24">
        <v>820</v>
      </c>
      <c r="H1830" t="s" s="24">
        <v>821</v>
      </c>
      <c r="I1830" s="25"/>
      <c r="J1830" t="s" s="21">
        <v>823</v>
      </c>
      <c r="K1830" t="s" s="26">
        <v>824</v>
      </c>
      <c r="L1830" t="s" s="26">
        <v>825</v>
      </c>
      <c r="M1830" t="s" s="72">
        <v>826</v>
      </c>
      <c r="N1830" s="7"/>
      <c r="O1830" s="19"/>
      <c r="P1830" s="19"/>
    </row>
    <row r="1831" ht="16.6" customHeight="1">
      <c r="A1831" s="29">
        <v>44197</v>
      </c>
      <c r="B1831" s="30">
        <v>32.5</v>
      </c>
      <c r="C1831" s="19">
        <v>31.8</v>
      </c>
      <c r="D1831" s="19">
        <v>32.0636363636364</v>
      </c>
      <c r="E1831" s="31"/>
      <c r="F1831" s="30">
        <v>25.2</v>
      </c>
      <c r="G1831" s="19">
        <v>24.9</v>
      </c>
      <c r="H1831" s="19">
        <v>25.1772727272727</v>
      </c>
      <c r="I1831" s="32"/>
      <c r="J1831" s="33">
        <v>395.732000000005</v>
      </c>
      <c r="K1831" s="33">
        <v>405.112</v>
      </c>
      <c r="L1831" s="33">
        <v>441.118181818182</v>
      </c>
      <c r="M1831" s="7"/>
      <c r="N1831" s="7"/>
      <c r="O1831" s="19"/>
      <c r="P1831" s="19"/>
    </row>
    <row r="1832" ht="16.6" customHeight="1">
      <c r="A1832" s="29">
        <v>44228</v>
      </c>
      <c r="B1832" s="30">
        <v>32.2</v>
      </c>
      <c r="C1832" s="19">
        <v>31.5</v>
      </c>
      <c r="D1832" s="19">
        <v>31.8681818181818</v>
      </c>
      <c r="E1832" s="31"/>
      <c r="F1832" s="30">
        <v>24.9</v>
      </c>
      <c r="G1832" s="19">
        <v>24.8</v>
      </c>
      <c r="H1832" s="19">
        <v>25.0590909090909</v>
      </c>
      <c r="I1832" s="32"/>
      <c r="J1832" s="33">
        <v>326.390000000004</v>
      </c>
      <c r="K1832" s="33">
        <v>330.18</v>
      </c>
      <c r="L1832" s="33">
        <v>427.809090909091</v>
      </c>
      <c r="M1832" s="7"/>
      <c r="N1832" s="7"/>
      <c r="O1832" s="19"/>
      <c r="P1832" s="19"/>
    </row>
    <row r="1833" ht="16.6" customHeight="1">
      <c r="A1833" s="29">
        <v>44256</v>
      </c>
      <c r="B1833" s="30">
        <v>32.8</v>
      </c>
      <c r="C1833" s="19">
        <v>32</v>
      </c>
      <c r="D1833" s="19">
        <v>32.3090909090909</v>
      </c>
      <c r="E1833" s="31"/>
      <c r="F1833" s="30">
        <v>24.9</v>
      </c>
      <c r="G1833" s="19">
        <v>24.6</v>
      </c>
      <c r="H1833" s="19">
        <v>24.9636363636364</v>
      </c>
      <c r="I1833" s="32"/>
      <c r="J1833" s="33">
        <v>252.476000000003</v>
      </c>
      <c r="K1833" s="33">
        <v>245.546</v>
      </c>
      <c r="L1833" s="33">
        <v>288.059090909091</v>
      </c>
      <c r="M1833" s="7"/>
      <c r="N1833" s="7"/>
      <c r="O1833" s="19"/>
      <c r="P1833" s="19"/>
    </row>
    <row r="1834" ht="16.6" customHeight="1">
      <c r="A1834" s="29">
        <v>44287</v>
      </c>
      <c r="B1834" s="30">
        <v>33.6</v>
      </c>
      <c r="C1834" s="19">
        <v>32.8</v>
      </c>
      <c r="D1834" s="19">
        <v>33.0545454545455</v>
      </c>
      <c r="E1834" s="31"/>
      <c r="F1834" s="30">
        <v>24.3</v>
      </c>
      <c r="G1834" s="19">
        <v>24</v>
      </c>
      <c r="H1834" s="19">
        <v>24.2045454545455</v>
      </c>
      <c r="I1834" s="32"/>
      <c r="J1834" s="33">
        <v>102.870000000001</v>
      </c>
      <c r="K1834" s="33">
        <v>99.794</v>
      </c>
      <c r="L1834" s="33">
        <v>108.463636363636</v>
      </c>
      <c r="M1834" s="7"/>
      <c r="N1834" s="7"/>
      <c r="O1834" s="19"/>
      <c r="P1834" s="19"/>
    </row>
    <row r="1835" ht="16.6" customHeight="1">
      <c r="A1835" s="29">
        <v>44317</v>
      </c>
      <c r="B1835" s="30">
        <v>32.6</v>
      </c>
      <c r="C1835" s="19">
        <v>32.1</v>
      </c>
      <c r="D1835" s="19">
        <v>32.3181818181818</v>
      </c>
      <c r="E1835" s="31"/>
      <c r="F1835" s="30">
        <v>22.5</v>
      </c>
      <c r="G1835" s="19">
        <v>22.2</v>
      </c>
      <c r="H1835" s="19">
        <v>22.2772727272727</v>
      </c>
      <c r="I1835" s="32"/>
      <c r="J1835" s="33">
        <v>16.5100000000002</v>
      </c>
      <c r="K1835" s="33">
        <v>14.774</v>
      </c>
      <c r="L1835" s="33">
        <v>19.2636363636364</v>
      </c>
      <c r="M1835" s="7"/>
      <c r="N1835" s="7"/>
      <c r="O1835" s="19"/>
      <c r="P1835" s="19"/>
    </row>
    <row r="1836" ht="16.6" customHeight="1">
      <c r="A1836" s="29">
        <v>44348</v>
      </c>
      <c r="B1836" s="30">
        <v>31.2</v>
      </c>
      <c r="C1836" s="19">
        <v>30.7</v>
      </c>
      <c r="D1836" s="19">
        <v>31.0954545454545</v>
      </c>
      <c r="E1836" s="31"/>
      <c r="F1836" s="30">
        <v>20.7</v>
      </c>
      <c r="G1836" s="19">
        <v>20</v>
      </c>
      <c r="H1836" s="19">
        <v>19.8545454545455</v>
      </c>
      <c r="I1836" s="32"/>
      <c r="J1836" s="33">
        <v>3.04800000000004</v>
      </c>
      <c r="K1836" s="33">
        <v>3.658</v>
      </c>
      <c r="L1836" s="33">
        <v>3.1</v>
      </c>
      <c r="M1836" s="7"/>
      <c r="N1836" s="7"/>
      <c r="O1836" s="19"/>
      <c r="P1836" s="19"/>
    </row>
    <row r="1837" ht="16.6" customHeight="1">
      <c r="A1837" s="29">
        <v>44378</v>
      </c>
      <c r="B1837" s="30">
        <v>30.7</v>
      </c>
      <c r="C1837" s="19">
        <v>30.6</v>
      </c>
      <c r="D1837" s="19">
        <v>31.2095238095238</v>
      </c>
      <c r="E1837" s="31"/>
      <c r="F1837" s="30">
        <v>19.7</v>
      </c>
      <c r="G1837" s="19">
        <v>19.3</v>
      </c>
      <c r="H1837" s="19">
        <v>19.247619047619</v>
      </c>
      <c r="I1837" s="32"/>
      <c r="J1837" s="33">
        <v>1.27000000000002</v>
      </c>
      <c r="K1837" s="33">
        <v>1.66</v>
      </c>
      <c r="L1837" s="33">
        <v>1.22727272727273</v>
      </c>
      <c r="M1837" s="7"/>
      <c r="N1837" s="7"/>
      <c r="O1837" s="19"/>
      <c r="P1837" s="19"/>
    </row>
    <row r="1838" ht="16.6" customHeight="1">
      <c r="A1838" s="29">
        <v>44409</v>
      </c>
      <c r="B1838" s="30">
        <v>31.8</v>
      </c>
      <c r="C1838" s="19">
        <v>31.4</v>
      </c>
      <c r="D1838" s="19">
        <v>31.9285714285714</v>
      </c>
      <c r="E1838" s="31"/>
      <c r="F1838" s="30">
        <v>20.8</v>
      </c>
      <c r="G1838" s="19">
        <v>20.3</v>
      </c>
      <c r="H1838" s="19">
        <v>19.6047619047619</v>
      </c>
      <c r="I1838" s="32"/>
      <c r="J1838" s="33">
        <v>2.03200000000002</v>
      </c>
      <c r="K1838" s="33">
        <v>1.068</v>
      </c>
      <c r="L1838" s="33">
        <v>0.285714285714286</v>
      </c>
      <c r="M1838" s="7"/>
      <c r="N1838" s="7"/>
      <c r="O1838" s="19"/>
      <c r="P1838" s="19"/>
    </row>
    <row r="1839" ht="16.6" customHeight="1">
      <c r="A1839" s="29">
        <v>44440</v>
      </c>
      <c r="B1839" s="30">
        <v>33.1</v>
      </c>
      <c r="C1839" s="19">
        <v>32.7</v>
      </c>
      <c r="D1839" s="19">
        <v>33.2095238095238</v>
      </c>
      <c r="E1839" s="31"/>
      <c r="F1839" s="30">
        <v>23.2</v>
      </c>
      <c r="G1839" s="19">
        <v>23</v>
      </c>
      <c r="H1839" s="19">
        <v>22.6666666666667</v>
      </c>
      <c r="I1839" s="32"/>
      <c r="J1839" s="33">
        <v>13.2080000000002</v>
      </c>
      <c r="K1839" s="33">
        <v>15.826</v>
      </c>
      <c r="L1839" s="33">
        <v>18.1238095238095</v>
      </c>
      <c r="M1839" s="7"/>
      <c r="N1839" s="7"/>
      <c r="O1839" s="19"/>
      <c r="P1839" s="19"/>
    </row>
    <row r="1840" ht="16.6" customHeight="1">
      <c r="A1840" s="29">
        <v>44470</v>
      </c>
      <c r="B1840" s="30">
        <v>34.2</v>
      </c>
      <c r="C1840" s="19">
        <v>33.3</v>
      </c>
      <c r="D1840" s="19">
        <v>33.9333333333333</v>
      </c>
      <c r="E1840" s="31"/>
      <c r="F1840" s="30">
        <v>25.1</v>
      </c>
      <c r="G1840" s="19">
        <v>24.9</v>
      </c>
      <c r="H1840" s="19">
        <v>24.7238095238095</v>
      </c>
      <c r="I1840" s="32"/>
      <c r="J1840" s="33">
        <v>51.3080000000006</v>
      </c>
      <c r="K1840" s="33">
        <v>52.622</v>
      </c>
      <c r="L1840" s="33">
        <v>65.4285714285714</v>
      </c>
      <c r="M1840" s="7"/>
      <c r="N1840" s="7"/>
      <c r="O1840" s="19"/>
      <c r="P1840" s="19"/>
    </row>
    <row r="1841" ht="16.6" customHeight="1">
      <c r="A1841" s="29">
        <v>44501</v>
      </c>
      <c r="B1841" s="30">
        <v>34.3</v>
      </c>
      <c r="C1841" s="19">
        <v>33.4</v>
      </c>
      <c r="D1841" s="19">
        <v>33.9095238095238</v>
      </c>
      <c r="E1841" s="31"/>
      <c r="F1841" s="30">
        <v>25.5</v>
      </c>
      <c r="G1841" s="19">
        <v>25.3</v>
      </c>
      <c r="H1841" s="19">
        <v>25.3095238095238</v>
      </c>
      <c r="I1841" s="32"/>
      <c r="J1841" s="33">
        <v>117.348000000001</v>
      </c>
      <c r="K1841" s="33">
        <v>124.342</v>
      </c>
      <c r="L1841" s="33">
        <v>144.938095238095</v>
      </c>
      <c r="M1841" s="7"/>
      <c r="N1841" s="7"/>
      <c r="O1841" s="19">
        <f>AVERAGE(B1843,F1843)</f>
        <v>28.1208333333333</v>
      </c>
      <c r="P1841" t="s" s="34">
        <v>16</v>
      </c>
    </row>
    <row r="1842" ht="16.6" customHeight="1">
      <c r="A1842" s="29">
        <v>44531</v>
      </c>
      <c r="B1842" s="30">
        <v>33.5</v>
      </c>
      <c r="C1842" s="19">
        <v>32.7</v>
      </c>
      <c r="D1842" s="19">
        <v>33.1809523809524</v>
      </c>
      <c r="E1842" s="31"/>
      <c r="F1842" s="30">
        <v>25.6</v>
      </c>
      <c r="G1842" s="19">
        <v>25.3</v>
      </c>
      <c r="H1842" s="19">
        <v>25.5571428571429</v>
      </c>
      <c r="I1842" s="32"/>
      <c r="J1842" s="33">
        <v>253.238000000003</v>
      </c>
      <c r="K1842" s="33">
        <v>245.918</v>
      </c>
      <c r="L1842" s="33">
        <v>251.228571428571</v>
      </c>
      <c r="M1842" s="7"/>
      <c r="N1842" s="7"/>
      <c r="O1842" s="19">
        <f>AVERAGE(D1843,H1843)</f>
        <v>27.8636002886003</v>
      </c>
      <c r="P1842" t="s" s="34">
        <v>17</v>
      </c>
    </row>
    <row r="1843" ht="16.6" customHeight="1">
      <c r="A1843" t="s" s="35">
        <v>18</v>
      </c>
      <c r="B1843" s="36">
        <f>AVERAGE(B1831:B1842)</f>
        <v>32.7083333333333</v>
      </c>
      <c r="C1843" s="36">
        <f>AVERAGE(C1831:C1842)</f>
        <v>32.0833333333333</v>
      </c>
      <c r="D1843" s="36">
        <f>AVERAGE(D1831:D1842)</f>
        <v>32.506709956710</v>
      </c>
      <c r="E1843" s="37"/>
      <c r="F1843" s="36">
        <f>AVERAGE(F1831:F1842)</f>
        <v>23.5333333333333</v>
      </c>
      <c r="G1843" s="36">
        <f>AVERAGE(G1831:G1842)</f>
        <v>23.2166666666667</v>
      </c>
      <c r="H1843" s="36">
        <f>AVERAGE(H1831:H1842)</f>
        <v>23.2204906204906</v>
      </c>
      <c r="I1843" s="38"/>
      <c r="J1843" s="36">
        <f>AVERAGE(J1831:J1842)</f>
        <v>127.952500000002</v>
      </c>
      <c r="K1843" s="36">
        <f>AVERAGE(K1831:K1842)</f>
        <v>128.375</v>
      </c>
      <c r="L1843" s="36">
        <f>AVERAGE(L1831:L1842)</f>
        <v>147.420472582973</v>
      </c>
      <c r="M1843" s="7"/>
      <c r="N1843" s="7"/>
      <c r="O1843" s="19">
        <f>O1842-O1841</f>
        <v>-0.257233044733</v>
      </c>
      <c r="P1843" t="s" s="39">
        <v>19</v>
      </c>
    </row>
    <row r="1844" ht="16.6" customHeight="1">
      <c r="A1844" t="s" s="40">
        <v>20</v>
      </c>
      <c r="B1844" s="49"/>
      <c r="C1844" s="19"/>
      <c r="D1844" t="s" s="40">
        <v>55</v>
      </c>
      <c r="E1844" s="37"/>
      <c r="F1844" s="49"/>
      <c r="G1844" s="19"/>
      <c r="H1844" t="s" s="40">
        <v>21</v>
      </c>
      <c r="I1844" s="32"/>
      <c r="J1844" s="52"/>
      <c r="K1844" s="52"/>
      <c r="L1844" s="52"/>
      <c r="M1844" s="7"/>
      <c r="N1844" s="7"/>
      <c r="O1844" s="19"/>
      <c r="P1844" s="19"/>
    </row>
    <row r="1845" ht="16.6" customHeight="1">
      <c r="A1845" s="55"/>
      <c r="B1845" s="49"/>
      <c r="C1845" s="19"/>
      <c r="D1845" s="19"/>
      <c r="E1845" s="37"/>
      <c r="F1845" s="49"/>
      <c r="G1845" s="19"/>
      <c r="H1845" s="19"/>
      <c r="I1845" s="32"/>
      <c r="J1845" s="19"/>
      <c r="K1845" s="19"/>
      <c r="L1845" s="19"/>
      <c r="M1845" s="43"/>
      <c r="N1845" s="28"/>
      <c r="O1845" s="19"/>
      <c r="P1845" s="19"/>
    </row>
    <row r="1846" ht="46.65" customHeight="1">
      <c r="A1846" t="s" s="20">
        <v>827</v>
      </c>
      <c r="B1846" t="s" s="21">
        <v>181</v>
      </c>
      <c r="C1846" t="s" s="22">
        <v>828</v>
      </c>
      <c r="D1846" t="s" s="22">
        <v>829</v>
      </c>
      <c r="E1846" s="23"/>
      <c r="F1846" t="s" s="21">
        <v>184</v>
      </c>
      <c r="G1846" t="s" s="24">
        <v>828</v>
      </c>
      <c r="H1846" t="s" s="24">
        <v>829</v>
      </c>
      <c r="I1846" s="25"/>
      <c r="J1846" t="s" s="21">
        <v>213</v>
      </c>
      <c r="K1846" t="s" s="26">
        <v>830</v>
      </c>
      <c r="L1846" t="s" s="26">
        <v>831</v>
      </c>
      <c r="M1846" t="s" s="45">
        <v>832</v>
      </c>
      <c r="N1846" s="7"/>
      <c r="O1846" s="19"/>
      <c r="P1846" s="19"/>
    </row>
    <row r="1847" ht="16.6" customHeight="1">
      <c r="A1847" s="29">
        <v>44197</v>
      </c>
      <c r="B1847" s="30">
        <v>36.1</v>
      </c>
      <c r="C1847" s="19">
        <v>36.4</v>
      </c>
      <c r="D1847" s="19">
        <v>37.0954545454545</v>
      </c>
      <c r="E1847" s="31"/>
      <c r="F1847" s="30">
        <v>20.8</v>
      </c>
      <c r="G1847" s="19">
        <v>21.6</v>
      </c>
      <c r="H1847" s="19">
        <v>22.2136363636364</v>
      </c>
      <c r="I1847" s="32"/>
      <c r="J1847" s="33">
        <v>44.1960000000005</v>
      </c>
      <c r="K1847" s="33">
        <v>38.622641509434</v>
      </c>
      <c r="L1847" s="33">
        <v>53.0772727272727</v>
      </c>
      <c r="M1847" s="7"/>
      <c r="N1847" s="7"/>
      <c r="O1847" s="19"/>
      <c r="P1847" s="19"/>
    </row>
    <row r="1848" ht="16.6" customHeight="1">
      <c r="A1848" s="29">
        <v>44228</v>
      </c>
      <c r="B1848" s="30">
        <v>35.4</v>
      </c>
      <c r="C1848" s="19">
        <v>35.2</v>
      </c>
      <c r="D1848" s="19">
        <v>35.8772727272727</v>
      </c>
      <c r="E1848" s="31"/>
      <c r="F1848" s="30">
        <v>20.4</v>
      </c>
      <c r="G1848" s="19">
        <v>20.8</v>
      </c>
      <c r="H1848" s="19">
        <v>20.8954545454545</v>
      </c>
      <c r="I1848" s="32"/>
      <c r="J1848" s="33">
        <v>39.1160000000005</v>
      </c>
      <c r="K1848" s="33">
        <v>35.3679245283019</v>
      </c>
      <c r="L1848" s="33">
        <v>40.8272727272727</v>
      </c>
      <c r="M1848" s="7"/>
      <c r="N1848" s="7"/>
      <c r="O1848" s="19"/>
      <c r="P1848" s="19"/>
    </row>
    <row r="1849" ht="16.6" customHeight="1">
      <c r="A1849" s="29">
        <v>44256</v>
      </c>
      <c r="B1849" s="30">
        <v>32.5</v>
      </c>
      <c r="C1849" s="19">
        <v>32.8</v>
      </c>
      <c r="D1849" s="19">
        <v>33.1772727272727</v>
      </c>
      <c r="E1849" s="31"/>
      <c r="F1849" s="30">
        <v>17.2</v>
      </c>
      <c r="G1849" s="19">
        <v>17.6</v>
      </c>
      <c r="H1849" s="19">
        <v>17.9772727272727</v>
      </c>
      <c r="I1849" s="32"/>
      <c r="J1849" s="33">
        <v>31.4960000000004</v>
      </c>
      <c r="K1849" s="33">
        <v>30.2792452830189</v>
      </c>
      <c r="L1849" s="33">
        <v>30.19</v>
      </c>
      <c r="M1849" s="7"/>
      <c r="N1849" s="7"/>
      <c r="O1849" s="19"/>
      <c r="P1849" s="19"/>
    </row>
    <row r="1850" ht="16.6" customHeight="1">
      <c r="A1850" s="29">
        <v>44287</v>
      </c>
      <c r="B1850" s="30">
        <v>27.7</v>
      </c>
      <c r="C1850" s="19">
        <v>28.4</v>
      </c>
      <c r="D1850" s="19">
        <v>29.5181818181818</v>
      </c>
      <c r="E1850" s="31"/>
      <c r="F1850" s="30">
        <v>12.5</v>
      </c>
      <c r="G1850" s="19">
        <v>12.6</v>
      </c>
      <c r="H1850" s="19">
        <v>12.8727272727273</v>
      </c>
      <c r="I1850" s="32"/>
      <c r="J1850" s="33">
        <v>17.5260000000002</v>
      </c>
      <c r="K1850" s="33">
        <v>17.3377358490566</v>
      </c>
      <c r="L1850" s="33">
        <v>21.8571428571429</v>
      </c>
      <c r="M1850" s="7"/>
      <c r="N1850" s="7"/>
      <c r="O1850" s="19"/>
      <c r="P1850" s="19"/>
    </row>
    <row r="1851" ht="16.6" customHeight="1">
      <c r="A1851" s="29">
        <v>44317</v>
      </c>
      <c r="B1851" s="30">
        <v>22.9</v>
      </c>
      <c r="C1851" s="19">
        <v>23.2</v>
      </c>
      <c r="D1851" s="19">
        <v>23.7590909090909</v>
      </c>
      <c r="E1851" s="31"/>
      <c r="F1851" s="30">
        <v>7.7</v>
      </c>
      <c r="G1851" s="19">
        <v>8.199999999999999</v>
      </c>
      <c r="H1851" s="19">
        <v>7.56818181818182</v>
      </c>
      <c r="I1851" s="32"/>
      <c r="J1851" s="33">
        <v>16.2560000000002</v>
      </c>
      <c r="K1851" s="33">
        <v>16.5132075471698</v>
      </c>
      <c r="L1851" s="33">
        <v>12.447619047619</v>
      </c>
      <c r="M1851" s="7"/>
      <c r="N1851" s="7"/>
      <c r="O1851" s="19"/>
      <c r="P1851" s="19"/>
    </row>
    <row r="1852" ht="16.6" customHeight="1">
      <c r="A1852" s="29">
        <v>44348</v>
      </c>
      <c r="B1852" s="30">
        <v>19.7</v>
      </c>
      <c r="C1852" s="19">
        <v>19.9</v>
      </c>
      <c r="D1852" s="19">
        <v>20.0454545454545</v>
      </c>
      <c r="E1852" s="31"/>
      <c r="F1852" s="30">
        <v>5.1</v>
      </c>
      <c r="G1852" s="19">
        <v>4.9</v>
      </c>
      <c r="H1852" s="19">
        <v>3.89090909090909</v>
      </c>
      <c r="I1852" s="32"/>
      <c r="J1852" s="33">
        <v>14.2240000000002</v>
      </c>
      <c r="K1852" s="33">
        <v>14.9830188679245</v>
      </c>
      <c r="L1852" s="33">
        <v>7.30909090909091</v>
      </c>
      <c r="M1852" s="7"/>
      <c r="N1852" s="7"/>
      <c r="O1852" s="19"/>
      <c r="P1852" s="19"/>
    </row>
    <row r="1853" ht="16.6" customHeight="1">
      <c r="A1853" s="29">
        <v>44378</v>
      </c>
      <c r="B1853" s="30">
        <v>19.4</v>
      </c>
      <c r="C1853" s="19">
        <v>19.9</v>
      </c>
      <c r="D1853" s="19">
        <v>20.8380952380952</v>
      </c>
      <c r="E1853" s="31"/>
      <c r="F1853" s="30">
        <v>3.6</v>
      </c>
      <c r="G1853" s="19">
        <v>4</v>
      </c>
      <c r="H1853" s="19">
        <v>3.64761904761905</v>
      </c>
      <c r="I1853" s="32"/>
      <c r="J1853" s="33">
        <v>9.39800000000011</v>
      </c>
      <c r="K1853" s="33">
        <v>10.0849056603774</v>
      </c>
      <c r="L1853" s="33">
        <v>14.81</v>
      </c>
      <c r="M1853" s="7"/>
      <c r="N1853" s="7"/>
      <c r="O1853" s="19"/>
      <c r="P1853" s="19"/>
    </row>
    <row r="1854" ht="16.6" customHeight="1">
      <c r="A1854" s="29">
        <v>44409</v>
      </c>
      <c r="B1854" s="30">
        <v>23.2</v>
      </c>
      <c r="C1854" s="19">
        <v>22.8</v>
      </c>
      <c r="D1854" s="19">
        <v>23.7142857142857</v>
      </c>
      <c r="E1854" s="31"/>
      <c r="F1854" s="30">
        <v>6.1</v>
      </c>
      <c r="G1854" s="19">
        <v>5.9</v>
      </c>
      <c r="H1854" s="19">
        <v>5.43809523809524</v>
      </c>
      <c r="I1854" s="32"/>
      <c r="J1854" s="33">
        <v>8.890000000000111</v>
      </c>
      <c r="K1854" s="33">
        <v>9.579245283018871</v>
      </c>
      <c r="L1854" s="33">
        <v>3.31428571428571</v>
      </c>
      <c r="M1854" s="7"/>
      <c r="N1854" s="7"/>
      <c r="O1854" s="19"/>
      <c r="P1854" s="19"/>
    </row>
    <row r="1855" ht="16.6" customHeight="1">
      <c r="A1855" s="29">
        <v>44440</v>
      </c>
      <c r="B1855" s="30">
        <v>27.2</v>
      </c>
      <c r="C1855" s="19">
        <v>27.4</v>
      </c>
      <c r="D1855" s="19">
        <v>28.8428571428571</v>
      </c>
      <c r="E1855" s="31"/>
      <c r="F1855" s="30">
        <v>9.9</v>
      </c>
      <c r="G1855" s="19">
        <v>10.3</v>
      </c>
      <c r="H1855" s="19">
        <v>10.752380952381</v>
      </c>
      <c r="I1855" s="32"/>
      <c r="J1855" s="33">
        <v>10.1600000000001</v>
      </c>
      <c r="K1855" s="33">
        <v>9.654716981132079</v>
      </c>
      <c r="L1855" s="33">
        <v>7.245</v>
      </c>
      <c r="M1855" s="7"/>
      <c r="N1855" s="7"/>
      <c r="O1855" s="19"/>
      <c r="P1855" s="19"/>
    </row>
    <row r="1856" ht="16.6" customHeight="1">
      <c r="A1856" s="29">
        <v>44470</v>
      </c>
      <c r="B1856" s="30">
        <v>31.4</v>
      </c>
      <c r="C1856" s="19">
        <v>31.2</v>
      </c>
      <c r="D1856" s="19">
        <v>32.1238095238095</v>
      </c>
      <c r="E1856" s="31"/>
      <c r="F1856" s="30">
        <v>14.7</v>
      </c>
      <c r="G1856" s="19">
        <v>14.8</v>
      </c>
      <c r="H1856" s="19">
        <v>14.7714285714286</v>
      </c>
      <c r="I1856" s="32"/>
      <c r="J1856" s="33">
        <v>18.7960000000002</v>
      </c>
      <c r="K1856" s="33">
        <v>18.7792452830189</v>
      </c>
      <c r="L1856" s="33">
        <v>15.8285714285714</v>
      </c>
      <c r="M1856" s="7"/>
      <c r="N1856" s="7"/>
      <c r="O1856" s="19"/>
      <c r="P1856" s="19"/>
    </row>
    <row r="1857" ht="16.6" customHeight="1">
      <c r="A1857" s="29">
        <v>44501</v>
      </c>
      <c r="B1857" s="30">
        <v>34.3</v>
      </c>
      <c r="C1857" s="19">
        <v>33.8</v>
      </c>
      <c r="D1857" s="19">
        <v>34.5285714285714</v>
      </c>
      <c r="E1857" s="31"/>
      <c r="F1857" s="30">
        <v>18</v>
      </c>
      <c r="G1857" s="19">
        <v>17.9</v>
      </c>
      <c r="H1857" s="19">
        <v>18.1952380952381</v>
      </c>
      <c r="I1857" s="32"/>
      <c r="J1857" s="33">
        <v>24.6380000000003</v>
      </c>
      <c r="K1857" s="33">
        <v>24.9301886792453</v>
      </c>
      <c r="L1857" s="33">
        <v>39.075</v>
      </c>
      <c r="M1857" s="7"/>
      <c r="N1857" s="7"/>
      <c r="O1857" s="19">
        <f>AVERAGE(B1859,F1859)</f>
        <v>20.9</v>
      </c>
      <c r="P1857" t="s" s="34">
        <v>16</v>
      </c>
    </row>
    <row r="1858" ht="16.6" customHeight="1">
      <c r="A1858" s="29">
        <v>44531</v>
      </c>
      <c r="B1858" s="30">
        <v>35.7</v>
      </c>
      <c r="C1858" s="19">
        <v>35.5</v>
      </c>
      <c r="D1858" s="19">
        <v>35.7238095238095</v>
      </c>
      <c r="E1858" s="31"/>
      <c r="F1858" s="30">
        <v>20.1</v>
      </c>
      <c r="G1858" s="19">
        <v>20.3</v>
      </c>
      <c r="H1858" s="19">
        <v>20.6809523809524</v>
      </c>
      <c r="I1858" s="32"/>
      <c r="J1858" s="33">
        <v>39.3700000000005</v>
      </c>
      <c r="K1858" s="33">
        <v>42.1547169811321</v>
      </c>
      <c r="L1858" s="33">
        <v>44.87</v>
      </c>
      <c r="M1858" s="7"/>
      <c r="N1858" s="7"/>
      <c r="O1858" s="19">
        <f>AVERAGE(D1859,H1859)</f>
        <v>21.4228354978355</v>
      </c>
      <c r="P1858" t="s" s="34">
        <v>17</v>
      </c>
    </row>
    <row r="1859" ht="16.6" customHeight="1">
      <c r="A1859" t="s" s="35">
        <v>18</v>
      </c>
      <c r="B1859" s="36">
        <f>AVERAGE(B1847:B1858)</f>
        <v>28.7916666666667</v>
      </c>
      <c r="C1859" s="36">
        <f>AVERAGE(C1847:C1858)</f>
        <v>28.875</v>
      </c>
      <c r="D1859" s="36">
        <f>AVERAGE(D1847:D1858)</f>
        <v>29.6036796536796</v>
      </c>
      <c r="E1859" s="37"/>
      <c r="F1859" s="36">
        <f>AVERAGE(F1847:F1858)</f>
        <v>13.0083333333333</v>
      </c>
      <c r="G1859" s="36">
        <f>AVERAGE(G1847:G1858)</f>
        <v>13.2416666666667</v>
      </c>
      <c r="H1859" s="36">
        <f>AVERAGE(H1847:H1858)</f>
        <v>13.2419913419914</v>
      </c>
      <c r="I1859" s="38"/>
      <c r="J1859" s="36">
        <f>AVERAGE(J1847:J1858)</f>
        <v>22.8388333333336</v>
      </c>
      <c r="K1859" s="36">
        <f>AVERAGE(K1847:K1858)</f>
        <v>22.3572327044025</v>
      </c>
      <c r="L1859" s="36">
        <f>AVERAGE(L1847:L1858)</f>
        <v>24.2376046176046</v>
      </c>
      <c r="M1859" s="7"/>
      <c r="N1859" s="7"/>
      <c r="O1859" s="19">
        <f>O1858-O1857</f>
        <v>0.5228354978355</v>
      </c>
      <c r="P1859" t="s" s="39">
        <v>19</v>
      </c>
    </row>
    <row r="1860" ht="16.6" customHeight="1">
      <c r="A1860" t="s" s="40">
        <v>20</v>
      </c>
      <c r="B1860" s="49"/>
      <c r="C1860" s="19"/>
      <c r="D1860" t="s" s="40">
        <v>55</v>
      </c>
      <c r="E1860" s="37"/>
      <c r="F1860" s="49"/>
      <c r="G1860" s="19"/>
      <c r="H1860" t="s" s="40">
        <v>21</v>
      </c>
      <c r="I1860" s="32"/>
      <c r="J1860" s="19"/>
      <c r="K1860" s="19"/>
      <c r="L1860" s="19"/>
      <c r="M1860" s="43"/>
      <c r="N1860" s="19"/>
      <c r="O1860" s="19"/>
      <c r="P1860" s="19"/>
    </row>
    <row r="1861" ht="16.6" customHeight="1">
      <c r="A1861" s="55"/>
      <c r="B1861" s="49"/>
      <c r="C1861" s="19"/>
      <c r="D1861" s="19"/>
      <c r="E1861" s="37"/>
      <c r="F1861" s="49"/>
      <c r="G1861" s="19"/>
      <c r="H1861" s="19"/>
      <c r="I1861" s="32"/>
      <c r="J1861" s="19"/>
      <c r="K1861" s="19"/>
      <c r="L1861" s="19"/>
      <c r="M1861" s="43"/>
      <c r="N1861" s="28"/>
      <c r="O1861" s="19"/>
      <c r="P1861" s="28"/>
    </row>
    <row r="1862" ht="46.65" customHeight="1">
      <c r="A1862" t="s" s="20">
        <v>833</v>
      </c>
      <c r="B1862" t="s" s="21">
        <v>99</v>
      </c>
      <c r="C1862" t="s" s="22">
        <v>834</v>
      </c>
      <c r="D1862" t="s" s="22">
        <v>835</v>
      </c>
      <c r="E1862" s="23"/>
      <c r="F1862" t="s" s="21">
        <v>102</v>
      </c>
      <c r="G1862" t="s" s="24">
        <v>834</v>
      </c>
      <c r="H1862" t="s" s="24">
        <v>835</v>
      </c>
      <c r="I1862" s="25"/>
      <c r="J1862" t="s" s="21">
        <v>213</v>
      </c>
      <c r="K1862" t="s" s="26">
        <v>836</v>
      </c>
      <c r="L1862" t="s" s="26">
        <v>837</v>
      </c>
      <c r="M1862" s="43"/>
      <c r="N1862" s="19"/>
      <c r="O1862" s="19"/>
      <c r="P1862" s="46"/>
    </row>
    <row r="1863" ht="16.6" customHeight="1">
      <c r="A1863" s="29">
        <v>44197</v>
      </c>
      <c r="B1863" s="30">
        <v>36.6</v>
      </c>
      <c r="C1863" s="19">
        <v>36.8</v>
      </c>
      <c r="D1863" s="19">
        <v>36.4954545454545</v>
      </c>
      <c r="E1863" s="31"/>
      <c r="F1863" s="30">
        <v>24.3</v>
      </c>
      <c r="G1863" s="19">
        <v>25</v>
      </c>
      <c r="H1863" s="19">
        <v>24.8909090909091</v>
      </c>
      <c r="I1863" s="32"/>
      <c r="J1863" s="19">
        <v>92.20200000000111</v>
      </c>
      <c r="K1863" s="19">
        <v>101.440909090909</v>
      </c>
      <c r="L1863" s="19">
        <v>137.409090909091</v>
      </c>
      <c r="M1863" s="58"/>
      <c r="N1863" s="19"/>
      <c r="O1863" s="19"/>
      <c r="P1863" s="47"/>
    </row>
    <row r="1864" ht="16.6" customHeight="1">
      <c r="A1864" s="29">
        <v>44228</v>
      </c>
      <c r="B1864" s="30">
        <v>35.7</v>
      </c>
      <c r="C1864" s="19">
        <v>35.9</v>
      </c>
      <c r="D1864" s="19">
        <v>35.8590909090909</v>
      </c>
      <c r="E1864" s="31"/>
      <c r="F1864" s="30">
        <v>23.7</v>
      </c>
      <c r="G1864" s="19">
        <v>24.5</v>
      </c>
      <c r="H1864" s="19">
        <v>24.4227272727273</v>
      </c>
      <c r="I1864" s="32"/>
      <c r="J1864" s="19">
        <v>92.4560000000011</v>
      </c>
      <c r="K1864" s="19">
        <v>105.154545454545</v>
      </c>
      <c r="L1864" s="19">
        <v>121.336363636364</v>
      </c>
      <c r="M1864" s="58"/>
      <c r="N1864" s="19"/>
      <c r="O1864" s="19"/>
      <c r="P1864" s="47"/>
    </row>
    <row r="1865" ht="16.6" customHeight="1">
      <c r="A1865" s="29">
        <v>44256</v>
      </c>
      <c r="B1865" s="30">
        <v>34.5</v>
      </c>
      <c r="C1865" s="19">
        <v>34.6</v>
      </c>
      <c r="D1865" s="19">
        <v>34.8818181818182</v>
      </c>
      <c r="E1865" s="31"/>
      <c r="F1865" s="30">
        <v>22.1</v>
      </c>
      <c r="G1865" s="19">
        <v>23.4</v>
      </c>
      <c r="H1865" s="19">
        <v>23.5954545454545</v>
      </c>
      <c r="I1865" s="32"/>
      <c r="J1865" s="19">
        <v>51.3080000000006</v>
      </c>
      <c r="K1865" s="19">
        <v>57.4409090909091</v>
      </c>
      <c r="L1865" s="19">
        <v>53.0857142857143</v>
      </c>
      <c r="M1865" s="58"/>
      <c r="N1865" s="19"/>
      <c r="O1865" s="19"/>
      <c r="P1865" s="47"/>
    </row>
    <row r="1866" ht="16.6" customHeight="1">
      <c r="A1866" s="29">
        <v>44287</v>
      </c>
      <c r="B1866" s="30">
        <v>31.7</v>
      </c>
      <c r="C1866" s="19">
        <v>31.9</v>
      </c>
      <c r="D1866" s="19">
        <v>32.5318181818182</v>
      </c>
      <c r="E1866" s="31"/>
      <c r="F1866" s="30">
        <v>19.2</v>
      </c>
      <c r="G1866" s="19">
        <v>20.5</v>
      </c>
      <c r="H1866" s="19">
        <v>20.9</v>
      </c>
      <c r="I1866" s="32"/>
      <c r="J1866" s="19">
        <v>16.2560000000002</v>
      </c>
      <c r="K1866" s="19">
        <v>7.65454545454545</v>
      </c>
      <c r="L1866" s="19">
        <v>17.9318181818182</v>
      </c>
      <c r="M1866" s="58"/>
      <c r="N1866" s="19"/>
      <c r="O1866" s="19"/>
      <c r="P1866" s="47"/>
    </row>
    <row r="1867" ht="16.6" customHeight="1">
      <c r="A1867" s="29">
        <v>44317</v>
      </c>
      <c r="B1867" s="30">
        <v>27.5</v>
      </c>
      <c r="C1867" s="19">
        <v>27.7</v>
      </c>
      <c r="D1867" s="19">
        <v>27.7772727272727</v>
      </c>
      <c r="E1867" s="31"/>
      <c r="F1867" s="30">
        <v>15</v>
      </c>
      <c r="G1867" s="19">
        <v>16.4</v>
      </c>
      <c r="H1867" s="19">
        <v>16.3045454545455</v>
      </c>
      <c r="I1867" s="32"/>
      <c r="J1867" s="19">
        <v>7.8740000000001</v>
      </c>
      <c r="K1867" s="19">
        <v>1.82727272727273</v>
      </c>
      <c r="L1867" s="19">
        <v>6.71363636363636</v>
      </c>
      <c r="M1867" s="58"/>
      <c r="N1867" s="19"/>
      <c r="O1867" s="19"/>
      <c r="P1867" s="47"/>
    </row>
    <row r="1868" ht="16.6" customHeight="1">
      <c r="A1868" s="29">
        <v>44348</v>
      </c>
      <c r="B1868" s="30">
        <v>24.7</v>
      </c>
      <c r="C1868" s="19">
        <v>24.6</v>
      </c>
      <c r="D1868" s="19">
        <v>24.6227272727273</v>
      </c>
      <c r="E1868" s="31"/>
      <c r="F1868" s="30">
        <v>11.8</v>
      </c>
      <c r="G1868" s="19">
        <v>12.9</v>
      </c>
      <c r="H1868" s="19">
        <v>12.8590909090909</v>
      </c>
      <c r="I1868" s="32"/>
      <c r="J1868" s="19">
        <v>5.08000000000006</v>
      </c>
      <c r="K1868" s="19">
        <v>4.02272727272727</v>
      </c>
      <c r="L1868" s="19">
        <v>5.28181818181818</v>
      </c>
      <c r="M1868" s="58"/>
      <c r="N1868" s="19"/>
      <c r="O1868" s="19"/>
      <c r="P1868" s="47"/>
    </row>
    <row r="1869" ht="16.6" customHeight="1">
      <c r="A1869" s="29">
        <v>44378</v>
      </c>
      <c r="B1869" s="30">
        <v>24.4</v>
      </c>
      <c r="C1869" s="19">
        <v>24.7</v>
      </c>
      <c r="D1869" s="19">
        <v>25.1</v>
      </c>
      <c r="E1869" s="31"/>
      <c r="F1869" s="30">
        <v>10.8</v>
      </c>
      <c r="G1869" s="19">
        <v>12.3</v>
      </c>
      <c r="H1869" s="19">
        <v>12.5333333333333</v>
      </c>
      <c r="I1869" s="32"/>
      <c r="J1869" s="19">
        <v>6.09600000000007</v>
      </c>
      <c r="K1869" s="19">
        <v>2.32727272727273</v>
      </c>
      <c r="L1869" s="19">
        <v>4.68181818181818</v>
      </c>
      <c r="M1869" s="58"/>
      <c r="N1869" s="19"/>
      <c r="O1869" s="19"/>
      <c r="P1869" s="47"/>
    </row>
    <row r="1870" ht="16.6" customHeight="1">
      <c r="A1870" s="29">
        <v>44409</v>
      </c>
      <c r="B1870" s="30">
        <v>27.4</v>
      </c>
      <c r="C1870" s="19">
        <v>27.6</v>
      </c>
      <c r="D1870" s="19">
        <v>27.5904761904762</v>
      </c>
      <c r="E1870" s="31"/>
      <c r="F1870" s="30">
        <v>12.4</v>
      </c>
      <c r="G1870" s="19">
        <v>14.4</v>
      </c>
      <c r="H1870" s="19">
        <v>14.1666666666667</v>
      </c>
      <c r="I1870" s="32"/>
      <c r="J1870" s="19">
        <v>3.81000000000005</v>
      </c>
      <c r="K1870" s="19">
        <v>0.959090909090909</v>
      </c>
      <c r="L1870" s="19">
        <v>3.3952380952381</v>
      </c>
      <c r="M1870" s="58"/>
      <c r="N1870" s="19"/>
      <c r="O1870" s="19"/>
      <c r="P1870" s="33"/>
    </row>
    <row r="1871" ht="16.6" customHeight="1">
      <c r="A1871" s="29">
        <v>44440</v>
      </c>
      <c r="B1871" s="30">
        <v>31.5</v>
      </c>
      <c r="C1871" s="19">
        <v>31.8</v>
      </c>
      <c r="D1871" s="19">
        <v>32.4904761904762</v>
      </c>
      <c r="E1871" s="31"/>
      <c r="F1871" s="30">
        <v>16.1</v>
      </c>
      <c r="G1871" s="19">
        <v>18.5</v>
      </c>
      <c r="H1871" s="19">
        <v>18.8857142857143</v>
      </c>
      <c r="I1871" s="32"/>
      <c r="J1871" s="19">
        <v>6.85800000000008</v>
      </c>
      <c r="K1871" s="19">
        <v>3.22272727272727</v>
      </c>
      <c r="L1871" s="19">
        <v>5.63809523809524</v>
      </c>
      <c r="M1871" s="58"/>
      <c r="N1871" s="19"/>
      <c r="O1871" s="19"/>
      <c r="P1871" s="33"/>
    </row>
    <row r="1872" ht="16.6" customHeight="1">
      <c r="A1872" s="29">
        <v>44470</v>
      </c>
      <c r="B1872" s="30">
        <v>34.9</v>
      </c>
      <c r="C1872" s="19">
        <v>35</v>
      </c>
      <c r="D1872" s="19">
        <v>35.4380952380952</v>
      </c>
      <c r="E1872" s="31"/>
      <c r="F1872" s="30">
        <v>19.8</v>
      </c>
      <c r="G1872" s="19">
        <v>21.8</v>
      </c>
      <c r="H1872" s="19">
        <v>22.0904761904762</v>
      </c>
      <c r="I1872" s="32"/>
      <c r="J1872" s="19">
        <v>13.2080000000002</v>
      </c>
      <c r="K1872" s="19">
        <v>8.93181818181818</v>
      </c>
      <c r="L1872" s="19">
        <v>17.552380952381</v>
      </c>
      <c r="M1872" s="58"/>
      <c r="N1872" s="19"/>
      <c r="O1872" s="19"/>
      <c r="P1872" s="33"/>
    </row>
    <row r="1873" ht="16.6" customHeight="1">
      <c r="A1873" s="29">
        <v>44501</v>
      </c>
      <c r="B1873" s="30">
        <v>36.8</v>
      </c>
      <c r="C1873" s="19">
        <v>36.7</v>
      </c>
      <c r="D1873" s="19">
        <v>37.0571428571429</v>
      </c>
      <c r="E1873" s="31"/>
      <c r="F1873" s="30">
        <v>22.6</v>
      </c>
      <c r="G1873" s="19">
        <v>23.9</v>
      </c>
      <c r="H1873" s="19">
        <v>24.2666666666667</v>
      </c>
      <c r="I1873" s="32"/>
      <c r="J1873" s="19">
        <v>25.6540000000003</v>
      </c>
      <c r="K1873" s="19">
        <v>29.2727272727273</v>
      </c>
      <c r="L1873" s="19">
        <v>50.1904761904762</v>
      </c>
      <c r="M1873" s="58"/>
      <c r="N1873" s="19"/>
      <c r="O1873" s="19">
        <f>AVERAGE(B1875,F1875)</f>
        <v>25.2</v>
      </c>
      <c r="P1873" t="s" s="34">
        <v>16</v>
      </c>
    </row>
    <row r="1874" ht="16.6" customHeight="1">
      <c r="A1874" s="29">
        <v>44531</v>
      </c>
      <c r="B1874" s="30">
        <v>37.2</v>
      </c>
      <c r="C1874" s="19">
        <v>37.2</v>
      </c>
      <c r="D1874" s="19">
        <v>36.9666666666667</v>
      </c>
      <c r="E1874" s="31"/>
      <c r="F1874" s="30">
        <v>24.1</v>
      </c>
      <c r="G1874" s="19">
        <v>24.9</v>
      </c>
      <c r="H1874" s="19">
        <v>24.9380952380952</v>
      </c>
      <c r="I1874" s="32"/>
      <c r="J1874" s="19">
        <v>53.0860000000006</v>
      </c>
      <c r="K1874" s="19">
        <v>43.4818181818182</v>
      </c>
      <c r="L1874" s="19">
        <v>92.3857142857143</v>
      </c>
      <c r="M1874" s="58"/>
      <c r="N1874" s="49"/>
      <c r="O1874" s="19">
        <f>AVERAGE(D1875,H1875)</f>
        <v>26.111029942280</v>
      </c>
      <c r="P1874" t="s" s="34">
        <v>17</v>
      </c>
    </row>
    <row r="1875" ht="16.6" customHeight="1">
      <c r="A1875" t="s" s="35">
        <v>18</v>
      </c>
      <c r="B1875" s="36">
        <f>AVERAGE(B1863:B1874)</f>
        <v>31.9083333333333</v>
      </c>
      <c r="C1875" s="36">
        <f>AVERAGE(C1863:C1874)</f>
        <v>32.0416666666667</v>
      </c>
      <c r="D1875" s="36">
        <f>AVERAGE(D1863:D1874)</f>
        <v>32.2342532467533</v>
      </c>
      <c r="E1875" s="37"/>
      <c r="F1875" s="36">
        <f>AVERAGE(F1863:F1874)</f>
        <v>18.4916666666667</v>
      </c>
      <c r="G1875" s="36">
        <f>AVERAGE(G1863:G1874)</f>
        <v>19.875</v>
      </c>
      <c r="H1875" s="36">
        <f>AVERAGE(H1863:H1874)</f>
        <v>19.9878066378066</v>
      </c>
      <c r="I1875" s="38"/>
      <c r="J1875" s="36">
        <f>AVERAGE(J1863:J1874)</f>
        <v>31.1573333333337</v>
      </c>
      <c r="K1875" s="36">
        <f>AVERAGE(K1863:K1874)</f>
        <v>30.4780303030303</v>
      </c>
      <c r="L1875" s="36">
        <f>AVERAGE(L1863:L1874)</f>
        <v>42.9668470418471</v>
      </c>
      <c r="M1875" s="58"/>
      <c r="N1875" s="19"/>
      <c r="O1875" s="19">
        <f>O1874-O1873</f>
        <v>0.911029942280</v>
      </c>
      <c r="P1875" t="s" s="39">
        <v>19</v>
      </c>
    </row>
    <row r="1876" ht="16.6" customHeight="1">
      <c r="A1876" t="s" s="40">
        <v>20</v>
      </c>
      <c r="B1876" s="49"/>
      <c r="C1876" s="19"/>
      <c r="D1876" t="s" s="40">
        <v>55</v>
      </c>
      <c r="E1876" s="37"/>
      <c r="F1876" s="49"/>
      <c r="G1876" s="19"/>
      <c r="H1876" t="s" s="40">
        <v>21</v>
      </c>
      <c r="I1876" s="32"/>
      <c r="J1876" s="19"/>
      <c r="K1876" s="19"/>
      <c r="L1876" s="19"/>
      <c r="M1876" s="43"/>
      <c r="N1876" s="19"/>
      <c r="O1876" s="19"/>
      <c r="P1876" s="19"/>
    </row>
    <row r="1877" ht="16.6" customHeight="1">
      <c r="A1877" s="63"/>
      <c r="B1877" s="49"/>
      <c r="C1877" s="19"/>
      <c r="D1877" s="63"/>
      <c r="E1877" s="37"/>
      <c r="F1877" s="49"/>
      <c r="G1877" s="19"/>
      <c r="H1877" s="63"/>
      <c r="I1877" s="32"/>
      <c r="J1877" s="19"/>
      <c r="K1877" s="19"/>
      <c r="L1877" s="19"/>
      <c r="M1877" s="43"/>
      <c r="N1877" s="19"/>
      <c r="O1877" s="19"/>
      <c r="P1877" s="19"/>
    </row>
    <row r="1878" ht="18.5" customHeight="1">
      <c r="A1878" t="s" s="64">
        <v>838</v>
      </c>
      <c r="B1878" s="49"/>
      <c r="C1878" s="19"/>
      <c r="D1878" s="19"/>
      <c r="E1878" s="37"/>
      <c r="F1878" s="49"/>
      <c r="G1878" s="19"/>
      <c r="H1878" s="19"/>
      <c r="I1878" s="32"/>
      <c r="J1878" s="19"/>
      <c r="K1878" s="19"/>
      <c r="L1878" s="19"/>
      <c r="M1878" s="43"/>
      <c r="N1878" s="28"/>
      <c r="O1878" s="19"/>
      <c r="P1878" s="19"/>
    </row>
    <row r="1879" ht="46.65" customHeight="1">
      <c r="A1879" t="s" s="20">
        <v>839</v>
      </c>
      <c r="B1879" t="s" s="21">
        <v>150</v>
      </c>
      <c r="C1879" t="s" s="22">
        <v>840</v>
      </c>
      <c r="D1879" t="s" s="22">
        <v>841</v>
      </c>
      <c r="E1879" s="23"/>
      <c r="F1879" t="s" s="21">
        <v>153</v>
      </c>
      <c r="G1879" t="s" s="24">
        <v>840</v>
      </c>
      <c r="H1879" t="s" s="24">
        <v>841</v>
      </c>
      <c r="I1879" s="32"/>
      <c r="J1879" t="s" s="21">
        <v>128</v>
      </c>
      <c r="K1879" t="s" s="26">
        <v>842</v>
      </c>
      <c r="L1879" t="s" s="26">
        <v>843</v>
      </c>
      <c r="M1879" t="s" s="45">
        <v>844</v>
      </c>
      <c r="N1879" s="7"/>
      <c r="O1879" s="19"/>
      <c r="P1879" s="19"/>
    </row>
    <row r="1880" ht="16.6" customHeight="1">
      <c r="A1880" s="29">
        <v>44197</v>
      </c>
      <c r="B1880" s="30">
        <v>31.7</v>
      </c>
      <c r="C1880" s="19">
        <v>32.6</v>
      </c>
      <c r="D1880" s="19">
        <v>32.6</v>
      </c>
      <c r="E1880" s="31"/>
      <c r="F1880" s="30">
        <v>22.4</v>
      </c>
      <c r="G1880" s="19">
        <v>23.8</v>
      </c>
      <c r="H1880" s="19">
        <v>23.8</v>
      </c>
      <c r="I1880" s="32"/>
      <c r="J1880" s="33">
        <v>288.036000000004</v>
      </c>
      <c r="K1880" s="33">
        <v>291.44</v>
      </c>
      <c r="L1880" s="33">
        <v>308.523529411765</v>
      </c>
      <c r="M1880" s="7"/>
      <c r="N1880" s="7"/>
      <c r="O1880" s="19"/>
      <c r="P1880" s="19"/>
    </row>
    <row r="1881" ht="16.6" customHeight="1">
      <c r="A1881" s="29">
        <v>44228</v>
      </c>
      <c r="B1881" s="30">
        <v>31</v>
      </c>
      <c r="C1881" s="19">
        <v>32.3</v>
      </c>
      <c r="D1881" s="19">
        <v>32.3</v>
      </c>
      <c r="E1881" s="31"/>
      <c r="F1881" s="30">
        <v>22.2</v>
      </c>
      <c r="G1881" s="19">
        <v>23.9</v>
      </c>
      <c r="H1881" s="19">
        <v>23.9</v>
      </c>
      <c r="I1881" s="32"/>
      <c r="J1881" s="33">
        <v>278.384000000003</v>
      </c>
      <c r="K1881" s="33">
        <v>280.028</v>
      </c>
      <c r="L1881" s="33">
        <v>273.152631578947</v>
      </c>
      <c r="M1881" s="7"/>
      <c r="N1881" s="7"/>
      <c r="O1881" s="19"/>
      <c r="P1881" s="19"/>
    </row>
    <row r="1882" ht="16.6" customHeight="1">
      <c r="A1882" s="29">
        <v>44256</v>
      </c>
      <c r="B1882" s="30">
        <v>30.6</v>
      </c>
      <c r="C1882" s="19">
        <v>31.6</v>
      </c>
      <c r="D1882" s="19">
        <v>31.6</v>
      </c>
      <c r="E1882" s="31"/>
      <c r="F1882" s="30">
        <v>21.8</v>
      </c>
      <c r="G1882" s="19">
        <v>23.4</v>
      </c>
      <c r="H1882" s="19">
        <v>23.4</v>
      </c>
      <c r="I1882" s="32"/>
      <c r="J1882" s="33">
        <v>253.746000000003</v>
      </c>
      <c r="K1882" s="33">
        <v>285.876</v>
      </c>
      <c r="L1882" s="33">
        <v>269.376470588235</v>
      </c>
      <c r="M1882" s="7"/>
      <c r="N1882" s="7"/>
      <c r="O1882" s="19"/>
      <c r="P1882" s="19"/>
    </row>
    <row r="1883" ht="16.6" customHeight="1">
      <c r="A1883" s="29">
        <v>44287</v>
      </c>
      <c r="B1883" s="30">
        <v>29.7</v>
      </c>
      <c r="C1883" s="19">
        <v>31.2</v>
      </c>
      <c r="D1883" s="19">
        <v>31.2</v>
      </c>
      <c r="E1883" s="31"/>
      <c r="F1883" s="30">
        <v>20.4</v>
      </c>
      <c r="G1883" s="19">
        <v>21.9</v>
      </c>
      <c r="H1883" s="19">
        <v>21.9</v>
      </c>
      <c r="I1883" s="32"/>
      <c r="J1883" s="33">
        <v>101.854000000001</v>
      </c>
      <c r="K1883" s="33">
        <v>93.056</v>
      </c>
      <c r="L1883" s="33">
        <v>55.5529411764706</v>
      </c>
      <c r="M1883" s="7"/>
      <c r="N1883" s="7"/>
      <c r="O1883" s="19"/>
      <c r="P1883" s="19"/>
    </row>
    <row r="1884" ht="16.6" customHeight="1">
      <c r="A1884" s="29">
        <v>44317</v>
      </c>
      <c r="B1884" s="30">
        <v>28.7</v>
      </c>
      <c r="C1884" s="19">
        <v>30.4</v>
      </c>
      <c r="D1884" s="19">
        <v>30.4</v>
      </c>
      <c r="E1884" s="31"/>
      <c r="F1884" s="30">
        <v>18.5</v>
      </c>
      <c r="G1884" s="19">
        <v>19.9</v>
      </c>
      <c r="H1884" s="19">
        <v>19.9</v>
      </c>
      <c r="I1884" s="32"/>
      <c r="J1884" s="33">
        <v>13.7160000000002</v>
      </c>
      <c r="K1884" s="33">
        <v>14.424</v>
      </c>
      <c r="L1884" s="33">
        <v>11.8736842105263</v>
      </c>
      <c r="M1884" s="7"/>
      <c r="N1884" s="7"/>
      <c r="O1884" s="19"/>
      <c r="P1884" s="19"/>
    </row>
    <row r="1885" ht="16.6" customHeight="1">
      <c r="A1885" s="29">
        <v>44348</v>
      </c>
      <c r="B1885" s="30">
        <v>27.7</v>
      </c>
      <c r="C1885" s="19">
        <v>29.6</v>
      </c>
      <c r="D1885" s="19">
        <v>29.6</v>
      </c>
      <c r="E1885" s="31"/>
      <c r="F1885" s="30">
        <v>17.3</v>
      </c>
      <c r="G1885" s="19">
        <v>18.2</v>
      </c>
      <c r="H1885" s="19">
        <v>18.2</v>
      </c>
      <c r="I1885" s="32"/>
      <c r="J1885" s="33">
        <v>10.4140000000001</v>
      </c>
      <c r="K1885" s="33">
        <v>14.748</v>
      </c>
      <c r="L1885" s="33">
        <v>3.38</v>
      </c>
      <c r="M1885" s="7"/>
      <c r="N1885" s="7"/>
      <c r="O1885" s="19"/>
      <c r="P1885" s="19"/>
    </row>
    <row r="1886" ht="16.6" customHeight="1">
      <c r="A1886" s="29">
        <v>44378</v>
      </c>
      <c r="B1886" s="30">
        <v>27.4</v>
      </c>
      <c r="C1886" s="19">
        <v>29.1</v>
      </c>
      <c r="D1886" s="19">
        <v>29.1</v>
      </c>
      <c r="E1886" s="31"/>
      <c r="F1886" s="30">
        <v>16.4</v>
      </c>
      <c r="G1886" s="19">
        <v>17.1</v>
      </c>
      <c r="H1886" s="19">
        <v>17.1</v>
      </c>
      <c r="I1886" s="32"/>
      <c r="J1886" s="33">
        <v>6.35000000000008</v>
      </c>
      <c r="K1886" s="33">
        <v>7.964</v>
      </c>
      <c r="L1886" s="33">
        <v>0.64</v>
      </c>
      <c r="M1886" s="7"/>
      <c r="N1886" s="7"/>
      <c r="O1886" s="19"/>
      <c r="P1886" s="19"/>
    </row>
    <row r="1887" ht="16.6" customHeight="1">
      <c r="A1887" s="29">
        <v>44409</v>
      </c>
      <c r="B1887" s="30">
        <v>28.3</v>
      </c>
      <c r="C1887" s="19">
        <v>30.1</v>
      </c>
      <c r="D1887" s="19">
        <v>30.1</v>
      </c>
      <c r="E1887" s="31"/>
      <c r="F1887" s="30">
        <v>16.7</v>
      </c>
      <c r="G1887" s="19">
        <v>16.9</v>
      </c>
      <c r="H1887" s="19">
        <v>16.9</v>
      </c>
      <c r="I1887" s="32"/>
      <c r="J1887" s="33">
        <v>3.04800000000004</v>
      </c>
      <c r="K1887" s="33">
        <v>2.84</v>
      </c>
      <c r="L1887" s="33">
        <v>1.86315789473684</v>
      </c>
      <c r="M1887" s="7"/>
      <c r="N1887" s="7"/>
      <c r="O1887" s="19"/>
      <c r="P1887" s="19"/>
    </row>
    <row r="1888" ht="16.6" customHeight="1">
      <c r="A1888" s="29">
        <v>44440</v>
      </c>
      <c r="B1888" s="30">
        <v>30.1</v>
      </c>
      <c r="C1888" s="19">
        <v>31.8</v>
      </c>
      <c r="D1888" s="19">
        <v>31.8</v>
      </c>
      <c r="E1888" s="31"/>
      <c r="F1888" s="30">
        <v>18.2</v>
      </c>
      <c r="G1888" s="19">
        <v>18.5</v>
      </c>
      <c r="H1888" s="19">
        <v>18.5</v>
      </c>
      <c r="I1888" s="32"/>
      <c r="J1888" s="33">
        <v>1.01600000000001</v>
      </c>
      <c r="K1888" s="33">
        <v>1.444</v>
      </c>
      <c r="L1888" s="33">
        <v>0.673684210526316</v>
      </c>
      <c r="M1888" s="7"/>
      <c r="N1888" s="7"/>
      <c r="O1888" s="19"/>
      <c r="P1888" s="19"/>
    </row>
    <row r="1889" ht="16.6" customHeight="1">
      <c r="A1889" s="29">
        <v>44470</v>
      </c>
      <c r="B1889" s="30">
        <v>31.8</v>
      </c>
      <c r="C1889" s="19">
        <v>33.4</v>
      </c>
      <c r="D1889" s="19">
        <v>33.4</v>
      </c>
      <c r="E1889" s="31"/>
      <c r="F1889" s="30">
        <v>20.1</v>
      </c>
      <c r="G1889" s="19">
        <v>20.5</v>
      </c>
      <c r="H1889" s="19">
        <v>20.5</v>
      </c>
      <c r="I1889" s="32"/>
      <c r="J1889" s="33">
        <v>13.7160000000002</v>
      </c>
      <c r="K1889" s="33">
        <v>13.676</v>
      </c>
      <c r="L1889" s="33">
        <v>8.50526315789474</v>
      </c>
      <c r="M1889" s="7"/>
      <c r="N1889" s="7"/>
      <c r="O1889" s="19"/>
      <c r="P1889" s="19"/>
    </row>
    <row r="1890" ht="16.6" customHeight="1">
      <c r="A1890" s="29">
        <v>44501</v>
      </c>
      <c r="B1890" s="30">
        <v>33</v>
      </c>
      <c r="C1890" s="19">
        <v>34.8</v>
      </c>
      <c r="D1890" s="19">
        <v>34.8</v>
      </c>
      <c r="E1890" s="31"/>
      <c r="F1890" s="30">
        <v>21.5</v>
      </c>
      <c r="G1890" s="19">
        <v>22.3</v>
      </c>
      <c r="H1890" s="19">
        <v>22.3</v>
      </c>
      <c r="I1890" s="32"/>
      <c r="J1890" s="33">
        <v>51.0540000000006</v>
      </c>
      <c r="K1890" s="33">
        <v>48.684</v>
      </c>
      <c r="L1890" s="33">
        <v>31.1157894736842</v>
      </c>
      <c r="M1890" s="7"/>
      <c r="N1890" s="7"/>
      <c r="O1890" s="19">
        <f>AVERAGE(B1892,F1892)</f>
        <v>25.0416666666667</v>
      </c>
      <c r="P1890" t="s" s="34">
        <v>16</v>
      </c>
    </row>
    <row r="1891" ht="16.6" customHeight="1">
      <c r="A1891" s="29">
        <v>44531</v>
      </c>
      <c r="B1891" s="30">
        <v>33.1</v>
      </c>
      <c r="C1891" s="19">
        <v>34.9</v>
      </c>
      <c r="D1891" s="19">
        <v>34.9</v>
      </c>
      <c r="E1891" s="31"/>
      <c r="F1891" s="30">
        <v>22.4</v>
      </c>
      <c r="G1891" s="19">
        <v>23.7</v>
      </c>
      <c r="H1891" s="19">
        <v>23.7</v>
      </c>
      <c r="I1891" s="32"/>
      <c r="J1891" s="33">
        <v>166.878000000002</v>
      </c>
      <c r="K1891" s="33">
        <v>208.976</v>
      </c>
      <c r="L1891" s="33">
        <v>131.136842105263</v>
      </c>
      <c r="M1891" s="7"/>
      <c r="N1891" s="7"/>
      <c r="O1891" s="19">
        <f>AVERAGE(D1892,H1892)</f>
        <v>26.3291666666667</v>
      </c>
      <c r="P1891" t="s" s="34">
        <v>17</v>
      </c>
    </row>
    <row r="1892" ht="16.6" customHeight="1">
      <c r="A1892" t="s" s="35">
        <v>18</v>
      </c>
      <c r="B1892" s="36">
        <f>AVERAGE(B1880:B1891)</f>
        <v>30.2583333333333</v>
      </c>
      <c r="C1892" s="36">
        <f>AVERAGE(C1880:C1891)</f>
        <v>31.8166666666667</v>
      </c>
      <c r="D1892" s="36">
        <f>AVERAGE(D1880:D1891)</f>
        <v>31.8166666666667</v>
      </c>
      <c r="E1892" s="37"/>
      <c r="F1892" s="36">
        <f>AVERAGE(F1880:F1891)</f>
        <v>19.825</v>
      </c>
      <c r="G1892" s="36">
        <f>AVERAGE(G1880:G1891)</f>
        <v>20.8416666666667</v>
      </c>
      <c r="H1892" s="36">
        <f>AVERAGE(H1880:H1891)</f>
        <v>20.8416666666667</v>
      </c>
      <c r="I1892" s="38"/>
      <c r="J1892" s="36">
        <f>AVERAGE(J1880:J1891)</f>
        <v>99.01766666666791</v>
      </c>
      <c r="K1892" s="36">
        <f>AVERAGE(K1880:K1891)</f>
        <v>105.263</v>
      </c>
      <c r="L1892" s="36">
        <f>AVERAGE(L1880:L1891)</f>
        <v>91.3161661506707</v>
      </c>
      <c r="M1892" s="7"/>
      <c r="N1892" s="7"/>
      <c r="O1892" s="19">
        <f>O1891-O1890</f>
        <v>1.2875</v>
      </c>
      <c r="P1892" t="s" s="39">
        <v>19</v>
      </c>
    </row>
    <row r="1893" ht="16.6" customHeight="1">
      <c r="A1893" s="44"/>
      <c r="B1893" s="41"/>
      <c r="C1893" s="41"/>
      <c r="D1893" t="s" s="40">
        <v>55</v>
      </c>
      <c r="E1893" s="42"/>
      <c r="F1893" s="41"/>
      <c r="G1893" s="41"/>
      <c r="H1893" t="s" s="40">
        <v>21</v>
      </c>
      <c r="I1893" s="32"/>
      <c r="J1893" s="19"/>
      <c r="K1893" s="19"/>
      <c r="L1893" s="19"/>
      <c r="M1893" s="43"/>
      <c r="N1893" s="19"/>
      <c r="O1893" s="19"/>
      <c r="P1893" s="19"/>
    </row>
    <row r="1894" ht="16.6" customHeight="1">
      <c r="A1894" s="44"/>
      <c r="B1894" s="41"/>
      <c r="C1894" s="41"/>
      <c r="D1894" s="41"/>
      <c r="E1894" s="42"/>
      <c r="F1894" s="41"/>
      <c r="G1894" s="41"/>
      <c r="H1894" s="41"/>
      <c r="I1894" s="32"/>
      <c r="J1894" s="19"/>
      <c r="K1894" s="19"/>
      <c r="L1894" s="19"/>
      <c r="M1894" s="43"/>
      <c r="N1894" s="19"/>
      <c r="O1894" s="28"/>
      <c r="P1894" s="19"/>
    </row>
    <row r="1895" ht="46.65" customHeight="1">
      <c r="A1895" t="s" s="20">
        <v>845</v>
      </c>
      <c r="B1895" t="s" s="21">
        <v>150</v>
      </c>
      <c r="C1895" t="s" s="22">
        <v>846</v>
      </c>
      <c r="D1895" t="s" s="22">
        <v>847</v>
      </c>
      <c r="E1895" s="23"/>
      <c r="F1895" t="s" s="21">
        <v>153</v>
      </c>
      <c r="G1895" t="s" s="24">
        <v>846</v>
      </c>
      <c r="H1895" t="s" s="24">
        <v>847</v>
      </c>
      <c r="I1895" s="25"/>
      <c r="J1895" t="s" s="21">
        <v>12</v>
      </c>
      <c r="K1895" t="s" s="26">
        <v>848</v>
      </c>
      <c r="L1895" t="s" s="26">
        <v>849</v>
      </c>
      <c r="M1895" t="s" s="45">
        <v>850</v>
      </c>
      <c r="N1895" s="7"/>
      <c r="O1895" s="19"/>
      <c r="P1895" s="19"/>
    </row>
    <row r="1896" ht="16.6" customHeight="1">
      <c r="A1896" s="29">
        <v>44197</v>
      </c>
      <c r="B1896" s="30">
        <v>32.9</v>
      </c>
      <c r="C1896" s="19">
        <v>33.4</v>
      </c>
      <c r="D1896" s="19">
        <v>33.425</v>
      </c>
      <c r="E1896" s="31"/>
      <c r="F1896" s="30">
        <v>23.1</v>
      </c>
      <c r="G1896" s="19">
        <v>23</v>
      </c>
      <c r="H1896" s="19">
        <v>23.345</v>
      </c>
      <c r="I1896" s="32"/>
      <c r="J1896" s="33">
        <v>277.114000000003</v>
      </c>
      <c r="K1896" s="33">
        <v>261.32</v>
      </c>
      <c r="L1896" s="33">
        <v>279.645454545455</v>
      </c>
      <c r="M1896" s="7"/>
      <c r="N1896" s="7"/>
      <c r="O1896" s="19"/>
      <c r="P1896" s="47"/>
    </row>
    <row r="1897" ht="16.6" customHeight="1">
      <c r="A1897" s="29">
        <v>44228</v>
      </c>
      <c r="B1897" s="30">
        <v>32.4</v>
      </c>
      <c r="C1897" s="19">
        <v>32.6</v>
      </c>
      <c r="D1897" s="19">
        <v>32.85</v>
      </c>
      <c r="E1897" s="31"/>
      <c r="F1897" s="30">
        <v>22.8</v>
      </c>
      <c r="G1897" s="19">
        <v>22.9</v>
      </c>
      <c r="H1897" s="19">
        <v>23.335</v>
      </c>
      <c r="I1897" s="32"/>
      <c r="J1897" s="33">
        <v>250.190000000003</v>
      </c>
      <c r="K1897" s="33">
        <v>268.612</v>
      </c>
      <c r="L1897" s="33">
        <v>264.036363636364</v>
      </c>
      <c r="M1897" s="7"/>
      <c r="N1897" s="7"/>
      <c r="O1897" s="19"/>
      <c r="P1897" s="47"/>
    </row>
    <row r="1898" ht="16.6" customHeight="1">
      <c r="A1898" s="29">
        <v>44256</v>
      </c>
      <c r="B1898" s="30">
        <v>32.1</v>
      </c>
      <c r="C1898" s="19">
        <v>32.3</v>
      </c>
      <c r="D1898" s="19">
        <v>32.305</v>
      </c>
      <c r="E1898" s="31"/>
      <c r="F1898" s="30">
        <v>21.9</v>
      </c>
      <c r="G1898" s="19">
        <v>22</v>
      </c>
      <c r="H1898" s="19">
        <v>22.12</v>
      </c>
      <c r="I1898" s="32"/>
      <c r="J1898" s="33">
        <v>190.246000000002</v>
      </c>
      <c r="K1898" s="33">
        <v>186.276</v>
      </c>
      <c r="L1898" s="33">
        <v>161.833333333333</v>
      </c>
      <c r="M1898" s="7"/>
      <c r="N1898" s="7"/>
      <c r="O1898" s="19"/>
      <c r="P1898" s="47"/>
    </row>
    <row r="1899" ht="16.6" customHeight="1">
      <c r="A1899" s="29">
        <v>44287</v>
      </c>
      <c r="B1899" s="30">
        <v>31.9</v>
      </c>
      <c r="C1899" s="19">
        <v>32.2</v>
      </c>
      <c r="D1899" s="19">
        <v>32.18</v>
      </c>
      <c r="E1899" s="31"/>
      <c r="F1899" s="30">
        <v>19.8</v>
      </c>
      <c r="G1899" s="19">
        <v>19.9</v>
      </c>
      <c r="H1899" s="19">
        <v>19.685</v>
      </c>
      <c r="I1899" s="32"/>
      <c r="J1899" s="33">
        <v>56.1340000000007</v>
      </c>
      <c r="K1899" s="33">
        <v>63.684</v>
      </c>
      <c r="L1899" s="33">
        <v>48.5545454545455</v>
      </c>
      <c r="M1899" s="7"/>
      <c r="N1899" s="7"/>
      <c r="O1899" s="19"/>
      <c r="P1899" s="47"/>
    </row>
    <row r="1900" ht="16.6" customHeight="1">
      <c r="A1900" s="29">
        <v>44317</v>
      </c>
      <c r="B1900" s="30">
        <v>30.8</v>
      </c>
      <c r="C1900" s="19">
        <v>31.2</v>
      </c>
      <c r="D1900" s="19">
        <v>31.225</v>
      </c>
      <c r="E1900" s="31"/>
      <c r="F1900" s="30">
        <v>17.3</v>
      </c>
      <c r="G1900" s="19">
        <v>17.5</v>
      </c>
      <c r="H1900" s="19">
        <v>17.215</v>
      </c>
      <c r="I1900" s="32"/>
      <c r="J1900" s="33">
        <v>14.2240000000002</v>
      </c>
      <c r="K1900" s="33">
        <v>14.596</v>
      </c>
      <c r="L1900" s="33">
        <v>15.6636363636364</v>
      </c>
      <c r="M1900" s="7"/>
      <c r="N1900" s="7"/>
      <c r="O1900" s="19"/>
      <c r="P1900" s="19"/>
    </row>
    <row r="1901" ht="16.6" customHeight="1">
      <c r="A1901" s="29">
        <v>44348</v>
      </c>
      <c r="B1901" s="30">
        <v>29.6</v>
      </c>
      <c r="C1901" s="19">
        <v>29.9</v>
      </c>
      <c r="D1901" s="19">
        <v>30.27</v>
      </c>
      <c r="E1901" s="31"/>
      <c r="F1901" s="30">
        <v>15.2</v>
      </c>
      <c r="G1901" s="19">
        <v>15.2</v>
      </c>
      <c r="H1901" s="19">
        <v>15.385</v>
      </c>
      <c r="I1901" s="32"/>
      <c r="J1901" s="33">
        <v>11.9380000000001</v>
      </c>
      <c r="K1901" s="33">
        <v>15.524</v>
      </c>
      <c r="L1901" s="33">
        <v>10.32</v>
      </c>
      <c r="M1901" s="7"/>
      <c r="N1901" s="7"/>
      <c r="O1901" s="19"/>
      <c r="P1901" s="19"/>
    </row>
    <row r="1902" ht="16.6" customHeight="1">
      <c r="A1902" s="29">
        <v>44378</v>
      </c>
      <c r="B1902" s="30">
        <v>29.6</v>
      </c>
      <c r="C1902" s="19">
        <v>29.9</v>
      </c>
      <c r="D1902" s="19">
        <v>30.385</v>
      </c>
      <c r="E1902" s="31"/>
      <c r="F1902" s="30">
        <v>14.2</v>
      </c>
      <c r="G1902" s="19">
        <v>14.1</v>
      </c>
      <c r="H1902" s="19">
        <v>13.8</v>
      </c>
      <c r="I1902" s="32"/>
      <c r="J1902" s="33">
        <v>4.82600000000006</v>
      </c>
      <c r="K1902" s="33">
        <v>4.368</v>
      </c>
      <c r="L1902" s="33">
        <v>2.56363636363636</v>
      </c>
      <c r="M1902" s="7"/>
      <c r="N1902" s="7"/>
      <c r="O1902" s="19"/>
      <c r="P1902" s="19"/>
    </row>
    <row r="1903" ht="16.6" customHeight="1">
      <c r="A1903" s="29">
        <v>44409</v>
      </c>
      <c r="B1903" s="30">
        <v>30.7</v>
      </c>
      <c r="C1903" s="19">
        <v>31.3</v>
      </c>
      <c r="D1903" s="19">
        <v>31.615</v>
      </c>
      <c r="E1903" s="31"/>
      <c r="F1903" s="30">
        <v>14.6</v>
      </c>
      <c r="G1903" s="19">
        <v>14.6</v>
      </c>
      <c r="H1903" s="19">
        <v>14.205</v>
      </c>
      <c r="I1903" s="32"/>
      <c r="J1903" s="33">
        <v>2.54000000000003</v>
      </c>
      <c r="K1903" s="33">
        <v>1.004</v>
      </c>
      <c r="L1903" s="33">
        <v>2.32380952380952</v>
      </c>
      <c r="M1903" s="7"/>
      <c r="N1903" s="7"/>
      <c r="O1903" s="19"/>
      <c r="P1903" s="19"/>
    </row>
    <row r="1904" ht="16.6" customHeight="1">
      <c r="A1904" s="29">
        <v>44440</v>
      </c>
      <c r="B1904" s="30">
        <v>33.2</v>
      </c>
      <c r="C1904" s="19">
        <v>33.6</v>
      </c>
      <c r="D1904" s="19">
        <v>34.23</v>
      </c>
      <c r="E1904" s="31"/>
      <c r="F1904" s="30">
        <v>16.8</v>
      </c>
      <c r="G1904" s="19">
        <v>16.5</v>
      </c>
      <c r="H1904" s="19">
        <v>16.015</v>
      </c>
      <c r="I1904" s="32"/>
      <c r="J1904" s="33">
        <v>9.65200000000012</v>
      </c>
      <c r="K1904" s="33">
        <v>9.724</v>
      </c>
      <c r="L1904" s="33">
        <v>10.0857142857143</v>
      </c>
      <c r="M1904" s="7"/>
      <c r="N1904" s="7"/>
      <c r="O1904" s="19"/>
      <c r="P1904" s="19"/>
    </row>
    <row r="1905" ht="16.6" customHeight="1">
      <c r="A1905" s="29">
        <v>44470</v>
      </c>
      <c r="B1905" s="30">
        <v>35.1</v>
      </c>
      <c r="C1905" s="19">
        <v>35.5</v>
      </c>
      <c r="D1905" s="19">
        <v>35.82</v>
      </c>
      <c r="E1905" s="31"/>
      <c r="F1905" s="30">
        <v>19.3</v>
      </c>
      <c r="G1905" s="19">
        <v>19.2</v>
      </c>
      <c r="H1905" s="19">
        <v>18.915</v>
      </c>
      <c r="I1905" s="32"/>
      <c r="J1905" s="33">
        <v>22.6060000000003</v>
      </c>
      <c r="K1905" s="33">
        <v>22.372</v>
      </c>
      <c r="L1905" s="33">
        <v>29.447619047619</v>
      </c>
      <c r="M1905" s="7"/>
      <c r="N1905" s="7"/>
      <c r="O1905" s="19"/>
      <c r="P1905" s="19"/>
    </row>
    <row r="1906" ht="16.6" customHeight="1">
      <c r="A1906" s="29">
        <v>44501</v>
      </c>
      <c r="B1906" s="30">
        <v>35.7</v>
      </c>
      <c r="C1906" s="19">
        <v>36.2</v>
      </c>
      <c r="D1906" s="19">
        <v>36.6631578947368</v>
      </c>
      <c r="E1906" s="31"/>
      <c r="F1906" s="30">
        <v>21.3</v>
      </c>
      <c r="G1906" s="19">
        <v>21.5</v>
      </c>
      <c r="H1906" s="19">
        <v>21.365</v>
      </c>
      <c r="I1906" s="32"/>
      <c r="J1906" s="33">
        <v>56.3880000000007</v>
      </c>
      <c r="K1906" s="33">
        <v>51.024</v>
      </c>
      <c r="L1906" s="33">
        <v>58.1047619047619</v>
      </c>
      <c r="M1906" s="7"/>
      <c r="N1906" s="7"/>
      <c r="O1906" s="19">
        <f>AVERAGE(B1908,F1908)</f>
        <v>25.7416666666667</v>
      </c>
      <c r="P1906" t="s" s="34">
        <v>16</v>
      </c>
    </row>
    <row r="1907" ht="16.6" customHeight="1">
      <c r="A1907" s="29">
        <v>44531</v>
      </c>
      <c r="B1907" s="30">
        <v>34.8</v>
      </c>
      <c r="C1907" s="19">
        <v>35.4</v>
      </c>
      <c r="D1907" s="19">
        <v>36.12</v>
      </c>
      <c r="E1907" s="31"/>
      <c r="F1907" s="30">
        <v>22.7</v>
      </c>
      <c r="G1907" s="19">
        <v>22.7</v>
      </c>
      <c r="H1907" s="19">
        <v>23.15</v>
      </c>
      <c r="I1907" s="32"/>
      <c r="J1907" s="33">
        <v>165.100000000002</v>
      </c>
      <c r="K1907" s="33">
        <v>165.18</v>
      </c>
      <c r="L1907" s="33">
        <v>130.685714285714</v>
      </c>
      <c r="M1907" s="7"/>
      <c r="N1907" s="7"/>
      <c r="O1907" s="19">
        <f>AVERAGE(D1908,H1908)</f>
        <v>26.0676315789474</v>
      </c>
      <c r="P1907" t="s" s="34">
        <v>17</v>
      </c>
    </row>
    <row r="1908" ht="16.6" customHeight="1">
      <c r="A1908" t="s" s="35">
        <v>18</v>
      </c>
      <c r="B1908" s="36">
        <f>AVERAGE(B1896:B1907)</f>
        <v>32.4</v>
      </c>
      <c r="C1908" s="36">
        <f>AVERAGE(C1896:C1907)</f>
        <v>32.7916666666667</v>
      </c>
      <c r="D1908" s="36">
        <f>AVERAGE(D1896:D1907)</f>
        <v>33.0906798245614</v>
      </c>
      <c r="E1908" s="37"/>
      <c r="F1908" s="36">
        <f>AVERAGE(F1896:F1907)</f>
        <v>19.0833333333333</v>
      </c>
      <c r="G1908" s="36">
        <f>AVERAGE(G1896:G1907)</f>
        <v>19.0916666666667</v>
      </c>
      <c r="H1908" s="36">
        <f>AVERAGE(H1896:H1907)</f>
        <v>19.0445833333333</v>
      </c>
      <c r="I1908" s="38"/>
      <c r="J1908" s="36">
        <f>AVERAGE(J1896:J1907)</f>
        <v>88.41316666666771</v>
      </c>
      <c r="K1908" s="36">
        <f>AVERAGE(K1896:K1907)</f>
        <v>88.6403333333333</v>
      </c>
      <c r="L1908" s="36">
        <f>AVERAGE(L1896:L1907)</f>
        <v>84.43871572871571</v>
      </c>
      <c r="M1908" s="7"/>
      <c r="N1908" s="7"/>
      <c r="O1908" s="19">
        <f>O1907-O1906</f>
        <v>0.3259649122807</v>
      </c>
      <c r="P1908" t="s" s="39">
        <v>19</v>
      </c>
    </row>
    <row r="1909" ht="16.6" customHeight="1">
      <c r="A1909" t="s" s="40">
        <v>20</v>
      </c>
      <c r="B1909" s="41"/>
      <c r="C1909" s="41"/>
      <c r="D1909" s="41"/>
      <c r="E1909" s="42"/>
      <c r="F1909" s="41"/>
      <c r="G1909" s="41"/>
      <c r="H1909" t="s" s="40">
        <v>21</v>
      </c>
      <c r="I1909" s="32"/>
      <c r="J1909" s="19"/>
      <c r="K1909" s="19"/>
      <c r="L1909" s="19"/>
      <c r="M1909" s="43"/>
      <c r="N1909" s="19"/>
      <c r="O1909" s="19"/>
      <c r="P1909" s="19"/>
    </row>
    <row r="1910" ht="16.6" customHeight="1">
      <c r="A1910" s="44"/>
      <c r="B1910" s="41"/>
      <c r="C1910" s="41"/>
      <c r="D1910" s="41"/>
      <c r="E1910" s="42"/>
      <c r="F1910" s="41"/>
      <c r="G1910" s="41"/>
      <c r="H1910" s="41"/>
      <c r="I1910" s="32"/>
      <c r="J1910" s="19"/>
      <c r="K1910" s="19"/>
      <c r="L1910" s="19"/>
      <c r="M1910" s="43"/>
      <c r="N1910" s="19"/>
      <c r="O1910" s="19"/>
      <c r="P1910" s="19"/>
    </row>
    <row r="1911" ht="46.65" customHeight="1">
      <c r="A1911" t="s" s="20">
        <v>851</v>
      </c>
      <c r="B1911" t="s" s="21">
        <v>150</v>
      </c>
      <c r="C1911" t="s" s="22">
        <v>852</v>
      </c>
      <c r="D1911" t="s" s="22">
        <v>853</v>
      </c>
      <c r="E1911" s="23"/>
      <c r="F1911" t="s" s="21">
        <v>153</v>
      </c>
      <c r="G1911" t="s" s="24">
        <v>852</v>
      </c>
      <c r="H1911" t="s" s="24">
        <v>853</v>
      </c>
      <c r="I1911" s="25"/>
      <c r="J1911" t="s" s="21">
        <v>128</v>
      </c>
      <c r="K1911" t="s" s="26">
        <v>854</v>
      </c>
      <c r="L1911" t="s" s="26">
        <v>855</v>
      </c>
      <c r="M1911" t="s" s="45">
        <v>856</v>
      </c>
      <c r="N1911" s="7"/>
      <c r="O1911" s="19"/>
      <c r="P1911" s="19"/>
    </row>
    <row r="1912" ht="16.6" customHeight="1">
      <c r="A1912" s="29">
        <v>44197</v>
      </c>
      <c r="B1912" s="30">
        <v>33.9</v>
      </c>
      <c r="C1912" s="19">
        <v>34.5</v>
      </c>
      <c r="D1912" s="19">
        <v>34.5</v>
      </c>
      <c r="E1912" s="31"/>
      <c r="F1912" s="30">
        <v>24.9</v>
      </c>
      <c r="G1912" s="19">
        <v>25.4</v>
      </c>
      <c r="H1912" s="19">
        <v>25.4</v>
      </c>
      <c r="I1912" s="32"/>
      <c r="J1912" s="33">
        <v>211.328000000003</v>
      </c>
      <c r="K1912" s="33">
        <v>199.2</v>
      </c>
      <c r="L1912" s="33">
        <v>236.505263157895</v>
      </c>
      <c r="M1912" s="7"/>
      <c r="N1912" s="7"/>
      <c r="O1912" s="19"/>
      <c r="P1912" s="19"/>
    </row>
    <row r="1913" ht="16.6" customHeight="1">
      <c r="A1913" s="29">
        <v>44228</v>
      </c>
      <c r="B1913" s="30">
        <v>33.3</v>
      </c>
      <c r="C1913" s="19">
        <v>34</v>
      </c>
      <c r="D1913" s="19">
        <v>34</v>
      </c>
      <c r="E1913" s="31"/>
      <c r="F1913" s="30">
        <v>24.5</v>
      </c>
      <c r="G1913" s="19">
        <v>24.9</v>
      </c>
      <c r="H1913" s="19">
        <v>24.9</v>
      </c>
      <c r="I1913" s="32"/>
      <c r="J1913" s="33">
        <v>164.084000000002</v>
      </c>
      <c r="K1913" s="33">
        <v>166.524</v>
      </c>
      <c r="L1913" s="33">
        <v>207.815789473684</v>
      </c>
      <c r="M1913" s="7"/>
      <c r="N1913" s="7"/>
      <c r="O1913" s="19"/>
      <c r="P1913" s="19"/>
    </row>
    <row r="1914" ht="16.6" customHeight="1">
      <c r="A1914" s="29">
        <v>44256</v>
      </c>
      <c r="B1914" s="30">
        <v>33.3</v>
      </c>
      <c r="C1914" s="19">
        <v>34.5</v>
      </c>
      <c r="D1914" s="19">
        <v>34.5</v>
      </c>
      <c r="E1914" s="31"/>
      <c r="F1914" s="30">
        <v>23.3</v>
      </c>
      <c r="G1914" s="19">
        <v>24</v>
      </c>
      <c r="H1914" s="19">
        <v>24</v>
      </c>
      <c r="I1914" s="32"/>
      <c r="J1914" s="33">
        <v>139.446000000002</v>
      </c>
      <c r="K1914" s="33">
        <v>114.04</v>
      </c>
      <c r="L1914" s="33">
        <v>135.34</v>
      </c>
      <c r="M1914" s="7"/>
      <c r="N1914" s="7"/>
      <c r="O1914" s="19"/>
      <c r="P1914" s="19"/>
    </row>
    <row r="1915" ht="16.6" customHeight="1">
      <c r="A1915" s="29">
        <v>44287</v>
      </c>
      <c r="B1915" s="30">
        <v>32.9</v>
      </c>
      <c r="C1915" s="19">
        <v>34.5</v>
      </c>
      <c r="D1915" s="19">
        <v>34.5</v>
      </c>
      <c r="E1915" s="31"/>
      <c r="F1915" s="30">
        <v>20.4</v>
      </c>
      <c r="G1915" s="19">
        <v>21.6</v>
      </c>
      <c r="H1915" s="19">
        <v>21.6</v>
      </c>
      <c r="I1915" s="32"/>
      <c r="J1915" s="33">
        <v>26.1620000000003</v>
      </c>
      <c r="K1915" s="33">
        <v>30.472</v>
      </c>
      <c r="L1915" s="33">
        <v>41.82</v>
      </c>
      <c r="M1915" s="7"/>
      <c r="N1915" s="7"/>
      <c r="O1915" s="19"/>
      <c r="P1915" s="19"/>
    </row>
    <row r="1916" ht="16.6" customHeight="1">
      <c r="A1916" s="29">
        <v>44317</v>
      </c>
      <c r="B1916" s="30">
        <v>30</v>
      </c>
      <c r="C1916" s="19">
        <v>31.8</v>
      </c>
      <c r="D1916" s="19">
        <v>31.8</v>
      </c>
      <c r="E1916" s="31"/>
      <c r="F1916" s="30">
        <v>16.6</v>
      </c>
      <c r="G1916" s="19">
        <v>18.2</v>
      </c>
      <c r="H1916" s="19">
        <v>18.2</v>
      </c>
      <c r="I1916" s="32"/>
      <c r="J1916" s="33">
        <v>3.55600000000004</v>
      </c>
      <c r="K1916" s="33">
        <v>3.62</v>
      </c>
      <c r="L1916" s="33">
        <v>5.15</v>
      </c>
      <c r="M1916" s="7"/>
      <c r="N1916" s="7"/>
      <c r="O1916" s="19"/>
      <c r="P1916" s="19"/>
    </row>
    <row r="1917" ht="16.6" customHeight="1">
      <c r="A1917" s="29">
        <v>44348</v>
      </c>
      <c r="B1917" s="30">
        <v>27.8</v>
      </c>
      <c r="C1917" s="19">
        <v>29.3</v>
      </c>
      <c r="D1917" s="19">
        <v>29.3</v>
      </c>
      <c r="E1917" s="31"/>
      <c r="F1917" s="30">
        <v>13.9</v>
      </c>
      <c r="G1917" s="19">
        <v>15.4</v>
      </c>
      <c r="H1917" s="19">
        <v>15.4</v>
      </c>
      <c r="I1917" s="32"/>
      <c r="J1917" s="33">
        <v>6.09600000000007</v>
      </c>
      <c r="K1917" s="33">
        <v>4.64</v>
      </c>
      <c r="L1917" s="33">
        <v>3.35</v>
      </c>
      <c r="M1917" s="7"/>
      <c r="N1917" s="7"/>
      <c r="O1917" s="19"/>
      <c r="P1917" s="19"/>
    </row>
    <row r="1918" ht="16.6" customHeight="1">
      <c r="A1918" s="29">
        <v>44378</v>
      </c>
      <c r="B1918" s="30">
        <v>27.7</v>
      </c>
      <c r="C1918" s="19">
        <v>29.2</v>
      </c>
      <c r="D1918" s="19">
        <v>29.2</v>
      </c>
      <c r="E1918" s="31"/>
      <c r="F1918" s="30">
        <v>12.8</v>
      </c>
      <c r="G1918" s="19">
        <v>14.6</v>
      </c>
      <c r="H1918" s="19">
        <v>14.6</v>
      </c>
      <c r="I1918" s="32"/>
      <c r="J1918" s="33">
        <v>1.01600000000001</v>
      </c>
      <c r="K1918" s="33">
        <v>0.212</v>
      </c>
      <c r="L1918" s="33">
        <v>2.27</v>
      </c>
      <c r="M1918" s="7"/>
      <c r="N1918" s="7"/>
      <c r="O1918" s="19"/>
      <c r="P1918" s="19"/>
    </row>
    <row r="1919" ht="16.6" customHeight="1">
      <c r="A1919" s="29">
        <v>44409</v>
      </c>
      <c r="B1919" s="30">
        <v>29</v>
      </c>
      <c r="C1919" s="19">
        <v>30.7</v>
      </c>
      <c r="D1919" s="19">
        <v>30.7</v>
      </c>
      <c r="E1919" s="31"/>
      <c r="F1919" s="30">
        <v>14.1</v>
      </c>
      <c r="G1919" s="19">
        <v>15.2</v>
      </c>
      <c r="H1919" s="19">
        <v>15.2</v>
      </c>
      <c r="I1919" s="32"/>
      <c r="J1919" s="33">
        <v>1.52400000000002</v>
      </c>
      <c r="K1919" s="33">
        <v>1.384</v>
      </c>
      <c r="L1919" s="33">
        <v>1.24210526315789</v>
      </c>
      <c r="M1919" s="7"/>
      <c r="N1919" s="7"/>
      <c r="O1919" s="19"/>
      <c r="P1919" s="19"/>
    </row>
    <row r="1920" ht="16.6" customHeight="1">
      <c r="A1920" s="29">
        <v>44440</v>
      </c>
      <c r="B1920" s="30">
        <v>31.6</v>
      </c>
      <c r="C1920" s="19">
        <v>33.6</v>
      </c>
      <c r="D1920" s="19">
        <v>33.6</v>
      </c>
      <c r="E1920" s="31"/>
      <c r="F1920" s="30">
        <v>17.3</v>
      </c>
      <c r="G1920" s="19">
        <v>18.5</v>
      </c>
      <c r="H1920" s="19">
        <v>18.5</v>
      </c>
      <c r="I1920" s="32"/>
      <c r="J1920" s="33">
        <v>1.52400000000002</v>
      </c>
      <c r="K1920" s="33">
        <v>1.748</v>
      </c>
      <c r="L1920" s="33">
        <v>0.789473684210526</v>
      </c>
      <c r="M1920" s="7"/>
      <c r="N1920" s="7"/>
      <c r="O1920" s="19"/>
      <c r="P1920" s="19"/>
    </row>
    <row r="1921" ht="16.6" customHeight="1">
      <c r="A1921" s="29">
        <v>44470</v>
      </c>
      <c r="B1921" s="30">
        <v>33.8</v>
      </c>
      <c r="C1921" s="19">
        <v>35.7</v>
      </c>
      <c r="D1921" s="19">
        <v>35.7</v>
      </c>
      <c r="E1921" s="31"/>
      <c r="F1921" s="30">
        <v>20.7</v>
      </c>
      <c r="G1921" s="19">
        <v>21.7</v>
      </c>
      <c r="H1921" s="19">
        <v>21.7</v>
      </c>
      <c r="I1921" s="32"/>
      <c r="J1921" s="33">
        <v>9.39800000000011</v>
      </c>
      <c r="K1921" s="33">
        <v>10.52</v>
      </c>
      <c r="L1921" s="33">
        <v>12.03</v>
      </c>
      <c r="M1921" s="7"/>
      <c r="N1921" s="7"/>
      <c r="O1921" s="19"/>
      <c r="P1921" s="19"/>
    </row>
    <row r="1922" ht="16.6" customHeight="1">
      <c r="A1922" s="29">
        <v>44501</v>
      </c>
      <c r="B1922" s="30">
        <v>34.8</v>
      </c>
      <c r="C1922" s="19">
        <v>36.7</v>
      </c>
      <c r="D1922" s="19">
        <v>36.7</v>
      </c>
      <c r="E1922" s="31"/>
      <c r="F1922" s="30">
        <v>23.4</v>
      </c>
      <c r="G1922" s="19">
        <v>24</v>
      </c>
      <c r="H1922" s="19">
        <v>24</v>
      </c>
      <c r="I1922" s="32"/>
      <c r="J1922" s="33">
        <v>39.1160000000005</v>
      </c>
      <c r="K1922" s="33">
        <v>41.88</v>
      </c>
      <c r="L1922" s="33">
        <v>40.21</v>
      </c>
      <c r="M1922" s="7"/>
      <c r="N1922" s="7"/>
      <c r="O1922" s="19">
        <f>AVERAGE(B1924,F1924)</f>
        <v>25.8083333333334</v>
      </c>
      <c r="P1922" t="s" s="34">
        <v>16</v>
      </c>
    </row>
    <row r="1923" ht="16.6" customHeight="1">
      <c r="A1923" s="29">
        <v>44531</v>
      </c>
      <c r="B1923" s="30">
        <v>34.7</v>
      </c>
      <c r="C1923" s="19">
        <v>36.6</v>
      </c>
      <c r="D1923" s="19">
        <v>36.6</v>
      </c>
      <c r="E1923" s="31"/>
      <c r="F1923" s="30">
        <v>24.7</v>
      </c>
      <c r="G1923" s="19">
        <v>25.5</v>
      </c>
      <c r="H1923" s="19">
        <v>25.5</v>
      </c>
      <c r="I1923" s="32"/>
      <c r="J1923" s="33">
        <v>120.904000000001</v>
      </c>
      <c r="K1923" s="33">
        <v>130.64</v>
      </c>
      <c r="L1923" s="33">
        <v>92.55</v>
      </c>
      <c r="M1923" s="7"/>
      <c r="N1923" s="7"/>
      <c r="O1923" s="19">
        <f>AVERAGE(D1924,H1924)</f>
        <v>27.0875</v>
      </c>
      <c r="P1923" t="s" s="34">
        <v>17</v>
      </c>
    </row>
    <row r="1924" ht="16.6" customHeight="1">
      <c r="A1924" t="s" s="35">
        <v>18</v>
      </c>
      <c r="B1924" s="36">
        <f>AVERAGE(B1912:B1923)</f>
        <v>31.9</v>
      </c>
      <c r="C1924" s="36">
        <f>AVERAGE(C1912:C1923)</f>
        <v>33.425</v>
      </c>
      <c r="D1924" s="36">
        <f>AVERAGE(D1912:D1923)</f>
        <v>33.425</v>
      </c>
      <c r="E1924" s="37"/>
      <c r="F1924" s="36">
        <f>AVERAGE(F1912:F1923)</f>
        <v>19.7166666666667</v>
      </c>
      <c r="G1924" s="36">
        <f>AVERAGE(G1912:G1923)</f>
        <v>20.75</v>
      </c>
      <c r="H1924" s="36">
        <f>AVERAGE(H1912:H1923)</f>
        <v>20.75</v>
      </c>
      <c r="I1924" s="38"/>
      <c r="J1924" s="36">
        <f>AVERAGE(J1912:J1923)</f>
        <v>60.3461666666674</v>
      </c>
      <c r="K1924" s="36">
        <f>AVERAGE(K1912:K1923)</f>
        <v>58.74</v>
      </c>
      <c r="L1924" s="36">
        <f>AVERAGE(L1912:L1923)</f>
        <v>64.9227192982456</v>
      </c>
      <c r="M1924" s="7"/>
      <c r="N1924" s="7"/>
      <c r="O1924" s="19">
        <f>O1923-O1922</f>
        <v>1.2791666666666</v>
      </c>
      <c r="P1924" t="s" s="39">
        <v>19</v>
      </c>
    </row>
    <row r="1925" ht="16.6" customHeight="1">
      <c r="A1925" t="s" s="40">
        <v>20</v>
      </c>
      <c r="B1925" s="41"/>
      <c r="C1925" s="41"/>
      <c r="D1925" s="41"/>
      <c r="E1925" s="42"/>
      <c r="F1925" s="41"/>
      <c r="G1925" s="41"/>
      <c r="H1925" t="s" s="40">
        <v>21</v>
      </c>
      <c r="I1925" s="32"/>
      <c r="J1925" s="19"/>
      <c r="K1925" s="19"/>
      <c r="L1925" s="19"/>
      <c r="M1925" s="43"/>
      <c r="N1925" s="19"/>
      <c r="O1925" s="19"/>
      <c r="P1925" s="19"/>
    </row>
    <row r="1926" ht="16.6" customHeight="1">
      <c r="A1926" s="44"/>
      <c r="B1926" s="41"/>
      <c r="C1926" s="41"/>
      <c r="D1926" s="41"/>
      <c r="E1926" s="42"/>
      <c r="F1926" s="41"/>
      <c r="G1926" s="41"/>
      <c r="H1926" s="41"/>
      <c r="I1926" s="32"/>
      <c r="J1926" s="19"/>
      <c r="K1926" s="19"/>
      <c r="L1926" s="19"/>
      <c r="M1926" s="43"/>
      <c r="N1926" s="28"/>
      <c r="O1926" s="28"/>
      <c r="P1926" s="19"/>
    </row>
    <row r="1927" ht="46.65" customHeight="1">
      <c r="A1927" t="s" s="20">
        <v>857</v>
      </c>
      <c r="B1927" t="s" s="21">
        <v>150</v>
      </c>
      <c r="C1927" t="s" s="22">
        <v>858</v>
      </c>
      <c r="D1927" t="s" s="22">
        <v>859</v>
      </c>
      <c r="E1927" s="23"/>
      <c r="F1927" t="s" s="21">
        <v>153</v>
      </c>
      <c r="G1927" t="s" s="24">
        <v>858</v>
      </c>
      <c r="H1927" t="s" s="24">
        <v>859</v>
      </c>
      <c r="I1927" s="32"/>
      <c r="J1927" t="s" s="21">
        <v>168</v>
      </c>
      <c r="K1927" t="s" s="26">
        <v>860</v>
      </c>
      <c r="L1927" t="s" s="26">
        <v>861</v>
      </c>
      <c r="M1927" t="s" s="73">
        <v>862</v>
      </c>
      <c r="N1927" s="7"/>
      <c r="O1927" s="19"/>
      <c r="P1927" s="19"/>
    </row>
    <row r="1928" ht="16.6" customHeight="1">
      <c r="A1928" s="29">
        <v>44197</v>
      </c>
      <c r="B1928" s="30">
        <v>36.8</v>
      </c>
      <c r="C1928" s="19">
        <v>37</v>
      </c>
      <c r="D1928" s="19">
        <v>37.2272727272727</v>
      </c>
      <c r="E1928" s="31"/>
      <c r="F1928" s="30">
        <v>24.3</v>
      </c>
      <c r="G1928" s="19">
        <v>25.1</v>
      </c>
      <c r="H1928" s="19">
        <v>25.1318181818182</v>
      </c>
      <c r="I1928" s="32"/>
      <c r="J1928" s="33">
        <v>116.586000000001</v>
      </c>
      <c r="K1928" s="33">
        <v>122.328</v>
      </c>
      <c r="L1928" s="33">
        <v>135.05</v>
      </c>
      <c r="M1928" s="7"/>
      <c r="N1928" s="7"/>
      <c r="O1928" s="19"/>
      <c r="P1928" s="47"/>
    </row>
    <row r="1929" ht="16.6" customHeight="1">
      <c r="A1929" s="29">
        <v>44228</v>
      </c>
      <c r="B1929" s="30">
        <v>35.8</v>
      </c>
      <c r="C1929" s="19">
        <v>36.5</v>
      </c>
      <c r="D1929" s="19">
        <v>36.5818181818182</v>
      </c>
      <c r="E1929" s="31"/>
      <c r="F1929" s="30">
        <v>23.9</v>
      </c>
      <c r="G1929" s="19">
        <v>24.4</v>
      </c>
      <c r="H1929" s="19">
        <v>24.3181818181818</v>
      </c>
      <c r="I1929" s="32"/>
      <c r="J1929" s="33">
        <v>109.728000000001</v>
      </c>
      <c r="K1929" s="33">
        <v>96.22</v>
      </c>
      <c r="L1929" s="33">
        <v>102.659090909091</v>
      </c>
      <c r="M1929" s="7"/>
      <c r="N1929" s="7"/>
      <c r="O1929" s="19"/>
      <c r="P1929" s="47"/>
    </row>
    <row r="1930" ht="16.6" customHeight="1">
      <c r="A1930" s="29">
        <v>44256</v>
      </c>
      <c r="B1930" s="30">
        <v>34.8</v>
      </c>
      <c r="C1930" s="19">
        <v>35.8</v>
      </c>
      <c r="D1930" s="19">
        <v>36.0590909090909</v>
      </c>
      <c r="E1930" s="31"/>
      <c r="F1930" s="30">
        <v>22.4</v>
      </c>
      <c r="G1930" s="19">
        <v>22.9</v>
      </c>
      <c r="H1930" s="19">
        <v>23.2681818181818</v>
      </c>
      <c r="I1930" s="32"/>
      <c r="J1930" s="33">
        <v>61.4680000000007</v>
      </c>
      <c r="K1930" s="33">
        <v>48.492</v>
      </c>
      <c r="L1930" s="33">
        <v>63.7818181818182</v>
      </c>
      <c r="M1930" s="7"/>
      <c r="N1930" s="7"/>
      <c r="O1930" s="19"/>
      <c r="P1930" s="47"/>
    </row>
    <row r="1931" ht="16.6" customHeight="1">
      <c r="A1931" s="29">
        <v>44287</v>
      </c>
      <c r="B1931" s="30">
        <v>32.4</v>
      </c>
      <c r="C1931" s="19">
        <v>33.7</v>
      </c>
      <c r="D1931" s="19">
        <v>33.8272727272727</v>
      </c>
      <c r="E1931" s="31"/>
      <c r="F1931" s="30">
        <v>19.6</v>
      </c>
      <c r="G1931" s="19">
        <v>20.2</v>
      </c>
      <c r="H1931" s="19">
        <v>20.35</v>
      </c>
      <c r="I1931" s="32"/>
      <c r="J1931" s="33">
        <v>18.2880000000002</v>
      </c>
      <c r="K1931" s="33">
        <v>18.968</v>
      </c>
      <c r="L1931" s="33">
        <v>15.6363636363636</v>
      </c>
      <c r="M1931" s="7"/>
      <c r="N1931" s="7"/>
      <c r="O1931" s="19"/>
      <c r="P1931" s="47"/>
    </row>
    <row r="1932" ht="16.6" customHeight="1">
      <c r="A1932" s="29">
        <v>44317</v>
      </c>
      <c r="B1932" s="30">
        <v>28.4</v>
      </c>
      <c r="C1932" s="19">
        <v>29.4</v>
      </c>
      <c r="D1932" s="19">
        <v>29.4545454545455</v>
      </c>
      <c r="E1932" s="31"/>
      <c r="F1932" s="30">
        <v>15.2</v>
      </c>
      <c r="G1932" s="19">
        <v>15.7</v>
      </c>
      <c r="H1932" s="19">
        <v>15.6454545454545</v>
      </c>
      <c r="I1932" s="32"/>
      <c r="J1932" s="33">
        <v>9.14400000000011</v>
      </c>
      <c r="K1932" s="33">
        <v>6.04</v>
      </c>
      <c r="L1932" s="33">
        <v>6.8</v>
      </c>
      <c r="M1932" s="7"/>
      <c r="N1932" s="7"/>
      <c r="O1932" s="19"/>
      <c r="P1932" s="47"/>
    </row>
    <row r="1933" ht="16.6" customHeight="1">
      <c r="A1933" s="29">
        <v>44348</v>
      </c>
      <c r="B1933" s="30">
        <v>25.6</v>
      </c>
      <c r="C1933" s="19">
        <v>26.2</v>
      </c>
      <c r="D1933" s="19">
        <v>26.2318181818182</v>
      </c>
      <c r="E1933" s="31"/>
      <c r="F1933" s="30">
        <v>12.1</v>
      </c>
      <c r="G1933" s="19">
        <v>11.8</v>
      </c>
      <c r="H1933" s="19">
        <v>12.0727272727273</v>
      </c>
      <c r="I1933" s="32"/>
      <c r="J1933" s="33">
        <v>11.1760000000001</v>
      </c>
      <c r="K1933" s="33">
        <v>10.596</v>
      </c>
      <c r="L1933" s="33">
        <v>7.93636363636364</v>
      </c>
      <c r="M1933" s="7"/>
      <c r="N1933" s="7"/>
      <c r="O1933" s="19"/>
      <c r="P1933" s="19"/>
    </row>
    <row r="1934" ht="16.6" customHeight="1">
      <c r="A1934" s="29">
        <v>44378</v>
      </c>
      <c r="B1934" s="30">
        <v>25.2</v>
      </c>
      <c r="C1934" s="19">
        <v>26.4</v>
      </c>
      <c r="D1934" s="19">
        <v>26.4714285714286</v>
      </c>
      <c r="E1934" s="31"/>
      <c r="F1934" s="30">
        <v>10.8</v>
      </c>
      <c r="G1934" s="19">
        <v>10.8</v>
      </c>
      <c r="H1934" s="19">
        <v>10.8</v>
      </c>
      <c r="I1934" s="32"/>
      <c r="J1934" s="33">
        <v>8.636000000000109</v>
      </c>
      <c r="K1934" s="33">
        <v>5.104</v>
      </c>
      <c r="L1934" s="33">
        <v>3.81818181818182</v>
      </c>
      <c r="M1934" s="7"/>
      <c r="N1934" s="7"/>
      <c r="O1934" s="19"/>
      <c r="P1934" s="19"/>
    </row>
    <row r="1935" ht="16.6" customHeight="1">
      <c r="A1935" s="29">
        <v>44409</v>
      </c>
      <c r="B1935" s="30">
        <v>27.8</v>
      </c>
      <c r="C1935" s="19">
        <v>28.8</v>
      </c>
      <c r="D1935" s="19">
        <v>28.8190476190476</v>
      </c>
      <c r="E1935" s="31"/>
      <c r="F1935" s="30">
        <v>12.7</v>
      </c>
      <c r="G1935" s="19">
        <v>12.1</v>
      </c>
      <c r="H1935" s="19">
        <v>11.8571428571429</v>
      </c>
      <c r="I1935" s="32"/>
      <c r="J1935" s="33">
        <v>4.57200000000006</v>
      </c>
      <c r="K1935" s="33">
        <v>4.148</v>
      </c>
      <c r="L1935" s="33">
        <v>3.33333333333333</v>
      </c>
      <c r="M1935" s="7"/>
      <c r="N1935" s="7"/>
      <c r="O1935" s="19"/>
      <c r="P1935" s="19"/>
    </row>
    <row r="1936" ht="16.6" customHeight="1">
      <c r="A1936" s="29">
        <v>44440</v>
      </c>
      <c r="B1936" s="30">
        <v>31.4</v>
      </c>
      <c r="C1936" s="19">
        <v>33.1</v>
      </c>
      <c r="D1936" s="19">
        <v>33.2761904761905</v>
      </c>
      <c r="E1936" s="31"/>
      <c r="F1936" s="30">
        <v>16</v>
      </c>
      <c r="G1936" s="19">
        <v>16.5</v>
      </c>
      <c r="H1936" s="19">
        <v>16.3952380952381</v>
      </c>
      <c r="I1936" s="32"/>
      <c r="J1936" s="33">
        <v>8.382000000000099</v>
      </c>
      <c r="K1936" s="33">
        <v>4.328</v>
      </c>
      <c r="L1936" s="33">
        <v>4.97142857142857</v>
      </c>
      <c r="M1936" s="7"/>
      <c r="N1936" s="7"/>
      <c r="O1936" s="19"/>
      <c r="P1936" s="19"/>
    </row>
    <row r="1937" ht="16.6" customHeight="1">
      <c r="A1937" s="29">
        <v>44470</v>
      </c>
      <c r="B1937" s="30">
        <v>35.1</v>
      </c>
      <c r="C1937" s="19">
        <v>36.5</v>
      </c>
      <c r="D1937" s="19">
        <v>36.6238095238095</v>
      </c>
      <c r="E1937" s="31"/>
      <c r="F1937" s="30">
        <v>20.2</v>
      </c>
      <c r="G1937" s="19">
        <v>20.5</v>
      </c>
      <c r="H1937" s="19">
        <v>20.5</v>
      </c>
      <c r="I1937" s="32"/>
      <c r="J1937" s="33">
        <v>11.9380000000001</v>
      </c>
      <c r="K1937" s="33">
        <v>14.268</v>
      </c>
      <c r="L1937" s="33">
        <v>15.552380952381</v>
      </c>
      <c r="M1937" s="7"/>
      <c r="N1937" s="7"/>
      <c r="O1937" s="19"/>
      <c r="P1937" s="19"/>
    </row>
    <row r="1938" ht="16.6" customHeight="1">
      <c r="A1938" s="29">
        <v>44501</v>
      </c>
      <c r="B1938" s="30">
        <v>36.8</v>
      </c>
      <c r="C1938" s="19">
        <v>38.1</v>
      </c>
      <c r="D1938" s="19">
        <v>38.2904761904762</v>
      </c>
      <c r="E1938" s="31"/>
      <c r="F1938" s="30">
        <v>22.9</v>
      </c>
      <c r="G1938" s="19">
        <v>23.4</v>
      </c>
      <c r="H1938" s="19">
        <v>23.4333333333333</v>
      </c>
      <c r="I1938" s="32"/>
      <c r="J1938" s="33">
        <v>32.0040000000004</v>
      </c>
      <c r="K1938" s="33">
        <v>41.54</v>
      </c>
      <c r="L1938" s="33">
        <v>33.352380952381</v>
      </c>
      <c r="M1938" s="7"/>
      <c r="N1938" s="7"/>
      <c r="O1938" s="19">
        <f>AVERAGE(B1940,F1940)</f>
        <v>25.4958333333334</v>
      </c>
      <c r="P1938" t="s" s="34">
        <v>16</v>
      </c>
    </row>
    <row r="1939" ht="16.6" customHeight="1">
      <c r="A1939" s="29">
        <v>44531</v>
      </c>
      <c r="B1939" s="30">
        <v>37.4</v>
      </c>
      <c r="C1939" s="19">
        <v>38.8</v>
      </c>
      <c r="D1939" s="19">
        <v>38.7666666666667</v>
      </c>
      <c r="E1939" s="31"/>
      <c r="F1939" s="30">
        <v>24.3</v>
      </c>
      <c r="G1939" s="19">
        <v>25.1</v>
      </c>
      <c r="H1939" s="19">
        <v>25.1380952380952</v>
      </c>
      <c r="I1939" s="32"/>
      <c r="J1939" s="33">
        <v>81.02600000000101</v>
      </c>
      <c r="K1939" s="33">
        <v>74.396</v>
      </c>
      <c r="L1939" s="33">
        <v>70.3333333333333</v>
      </c>
      <c r="M1939" s="7"/>
      <c r="N1939" s="7"/>
      <c r="O1939" s="19">
        <f>AVERAGE(D1940,H1940)</f>
        <v>26.2724837662338</v>
      </c>
      <c r="P1939" t="s" s="34">
        <v>17</v>
      </c>
    </row>
    <row r="1940" ht="16.6" customHeight="1">
      <c r="A1940" t="s" s="35">
        <v>18</v>
      </c>
      <c r="B1940" s="36">
        <f>AVERAGE(B1928:B1939)</f>
        <v>32.2916666666667</v>
      </c>
      <c r="C1940" s="36">
        <f>AVERAGE(C1928:C1939)</f>
        <v>33.3583333333333</v>
      </c>
      <c r="D1940" s="36">
        <f>AVERAGE(D1928:D1939)</f>
        <v>33.4691197691198</v>
      </c>
      <c r="E1940" s="37"/>
      <c r="F1940" s="36">
        <f>AVERAGE(F1928:F1939)</f>
        <v>18.7</v>
      </c>
      <c r="G1940" s="36">
        <f>AVERAGE(G1928:G1939)</f>
        <v>19.0416666666667</v>
      </c>
      <c r="H1940" s="36">
        <f>AVERAGE(H1928:H1939)</f>
        <v>19.0758477633478</v>
      </c>
      <c r="I1940" s="32"/>
      <c r="J1940" s="36">
        <f>AVERAGE(J1928:J1939)</f>
        <v>39.4123333333337</v>
      </c>
      <c r="K1940" s="36">
        <f>AVERAGE(K1928:K1939)</f>
        <v>37.2023333333333</v>
      </c>
      <c r="L1940" s="36">
        <f>AVERAGE(L1928:L1939)</f>
        <v>38.6020562770563</v>
      </c>
      <c r="M1940" s="7"/>
      <c r="N1940" s="7"/>
      <c r="O1940" s="19">
        <f>O1939-O1938</f>
        <v>0.7766504329004</v>
      </c>
      <c r="P1940" t="s" s="39">
        <v>19</v>
      </c>
    </row>
    <row r="1941" ht="16.6" customHeight="1">
      <c r="A1941" s="44"/>
      <c r="B1941" s="41"/>
      <c r="C1941" s="41"/>
      <c r="D1941" t="s" s="40">
        <v>55</v>
      </c>
      <c r="E1941" s="42"/>
      <c r="F1941" s="41"/>
      <c r="G1941" s="41"/>
      <c r="H1941" t="s" s="40">
        <v>21</v>
      </c>
      <c r="I1941" s="32"/>
      <c r="J1941" s="19"/>
      <c r="K1941" s="19"/>
      <c r="L1941" s="19"/>
      <c r="M1941" s="43"/>
      <c r="N1941" s="19"/>
      <c r="O1941" s="19"/>
      <c r="P1941" s="19"/>
    </row>
    <row r="1942" ht="16.6" customHeight="1">
      <c r="A1942" s="44"/>
      <c r="B1942" s="41"/>
      <c r="C1942" s="41"/>
      <c r="D1942" s="41"/>
      <c r="E1942" s="42"/>
      <c r="F1942" s="41"/>
      <c r="G1942" s="41"/>
      <c r="H1942" s="41"/>
      <c r="I1942" s="32"/>
      <c r="J1942" s="19"/>
      <c r="K1942" s="19"/>
      <c r="L1942" s="19"/>
      <c r="M1942" s="43"/>
      <c r="N1942" s="19"/>
      <c r="O1942" s="19"/>
      <c r="P1942" s="28"/>
    </row>
    <row r="1943" ht="46.65" customHeight="1">
      <c r="A1943" t="s" s="20">
        <v>863</v>
      </c>
      <c r="B1943" t="s" s="21">
        <v>244</v>
      </c>
      <c r="C1943" t="s" s="22">
        <v>864</v>
      </c>
      <c r="D1943" t="s" s="22">
        <v>865</v>
      </c>
      <c r="E1943" s="23"/>
      <c r="F1943" t="s" s="21">
        <v>247</v>
      </c>
      <c r="G1943" t="s" s="24">
        <v>864</v>
      </c>
      <c r="H1943" t="s" s="24">
        <v>865</v>
      </c>
      <c r="I1943" s="32"/>
      <c r="J1943" t="s" s="21">
        <v>42</v>
      </c>
      <c r="K1943" t="s" s="26">
        <v>866</v>
      </c>
      <c r="L1943" t="s" s="26">
        <v>867</v>
      </c>
      <c r="M1943" t="s" s="45">
        <v>868</v>
      </c>
      <c r="N1943" s="7"/>
      <c r="O1943" s="19"/>
      <c r="P1943" s="19"/>
    </row>
    <row r="1944" ht="16.6" customHeight="1">
      <c r="A1944" s="29">
        <v>44197</v>
      </c>
      <c r="B1944" s="30">
        <v>35.3</v>
      </c>
      <c r="C1944" s="19">
        <v>35.5</v>
      </c>
      <c r="D1944" s="19">
        <v>34.5666666666667</v>
      </c>
      <c r="E1944" s="31"/>
      <c r="F1944" s="30">
        <v>24.1</v>
      </c>
      <c r="G1944" s="19">
        <v>24.2</v>
      </c>
      <c r="H1944" s="19">
        <v>24.8066666666667</v>
      </c>
      <c r="I1944" s="32"/>
      <c r="J1944" s="33">
        <v>218.948000000003</v>
      </c>
      <c r="K1944" s="33">
        <v>209.69</v>
      </c>
      <c r="L1944" s="33">
        <v>228.713636363636</v>
      </c>
      <c r="M1944" s="7"/>
      <c r="N1944" s="7"/>
      <c r="O1944" s="19"/>
      <c r="P1944" s="19"/>
    </row>
    <row r="1945" ht="16.6" customHeight="1">
      <c r="A1945" s="29">
        <v>44228</v>
      </c>
      <c r="B1945" s="30">
        <v>34.7</v>
      </c>
      <c r="C1945" s="19">
        <v>34.5</v>
      </c>
      <c r="D1945" s="19">
        <v>33.8533333333333</v>
      </c>
      <c r="E1945" s="31"/>
      <c r="F1945" s="30">
        <v>23.9</v>
      </c>
      <c r="G1945" s="19">
        <v>24</v>
      </c>
      <c r="H1945" s="19">
        <v>24.3666666666667</v>
      </c>
      <c r="I1945" s="32"/>
      <c r="J1945" s="33">
        <v>163.068000000002</v>
      </c>
      <c r="K1945" s="33">
        <v>174.72</v>
      </c>
      <c r="L1945" s="33">
        <v>198.022727272727</v>
      </c>
      <c r="M1945" s="7"/>
      <c r="N1945" s="7"/>
      <c r="O1945" s="19"/>
      <c r="P1945" s="19"/>
    </row>
    <row r="1946" ht="16.6" customHeight="1">
      <c r="A1946" s="29">
        <v>44256</v>
      </c>
      <c r="B1946" s="30">
        <v>34.4</v>
      </c>
      <c r="C1946" s="19">
        <v>34.3</v>
      </c>
      <c r="D1946" s="19">
        <v>33.9533333333333</v>
      </c>
      <c r="E1946" s="31"/>
      <c r="F1946" s="30">
        <v>23.3</v>
      </c>
      <c r="G1946" s="19">
        <v>23.4</v>
      </c>
      <c r="H1946" s="19">
        <v>23.8066666666667</v>
      </c>
      <c r="I1946" s="32"/>
      <c r="J1946" s="33">
        <v>109.728000000001</v>
      </c>
      <c r="K1946" s="33">
        <v>119.105</v>
      </c>
      <c r="L1946" s="33">
        <v>138.704545454545</v>
      </c>
      <c r="M1946" s="7"/>
      <c r="N1946" s="7"/>
      <c r="O1946" s="19"/>
      <c r="P1946" s="19"/>
    </row>
    <row r="1947" ht="16.6" customHeight="1">
      <c r="A1947" s="29">
        <v>44287</v>
      </c>
      <c r="B1947" s="30">
        <v>34.3</v>
      </c>
      <c r="C1947" s="19">
        <v>33.9</v>
      </c>
      <c r="D1947" s="19">
        <v>33.45</v>
      </c>
      <c r="E1947" s="31"/>
      <c r="F1947" s="30">
        <v>21.2</v>
      </c>
      <c r="G1947" s="19">
        <v>21</v>
      </c>
      <c r="H1947" s="19">
        <v>21.7071428571429</v>
      </c>
      <c r="I1947" s="32"/>
      <c r="J1947" s="33">
        <v>26.1620000000003</v>
      </c>
      <c r="K1947" s="33">
        <v>20.63</v>
      </c>
      <c r="L1947" s="33">
        <v>35.46</v>
      </c>
      <c r="M1947" s="7"/>
      <c r="N1947" s="7"/>
      <c r="O1947" s="19"/>
      <c r="P1947" s="19"/>
    </row>
    <row r="1948" ht="16.6" customHeight="1">
      <c r="A1948" s="29">
        <v>44317</v>
      </c>
      <c r="B1948" s="30">
        <v>31.4</v>
      </c>
      <c r="C1948" s="19">
        <v>31.6</v>
      </c>
      <c r="D1948" s="19">
        <v>31.05</v>
      </c>
      <c r="E1948" s="31"/>
      <c r="F1948" s="30">
        <v>17.6</v>
      </c>
      <c r="G1948" s="19">
        <v>17.9</v>
      </c>
      <c r="H1948" s="19">
        <v>17.7</v>
      </c>
      <c r="I1948" s="32"/>
      <c r="J1948" s="33">
        <v>9.90600000000012</v>
      </c>
      <c r="K1948" s="33">
        <v>9.895</v>
      </c>
      <c r="L1948" s="33">
        <v>12.2210526315789</v>
      </c>
      <c r="M1948" s="7"/>
      <c r="N1948" s="7"/>
      <c r="O1948" s="19"/>
      <c r="P1948" s="19"/>
    </row>
    <row r="1949" ht="16.6" customHeight="1">
      <c r="A1949" s="29">
        <v>44348</v>
      </c>
      <c r="B1949" s="30">
        <v>29.4</v>
      </c>
      <c r="C1949" s="19">
        <v>29.2</v>
      </c>
      <c r="D1949" s="19">
        <v>28.9</v>
      </c>
      <c r="E1949" s="31"/>
      <c r="F1949" s="30">
        <v>14.9</v>
      </c>
      <c r="G1949" s="19">
        <v>14.7</v>
      </c>
      <c r="H1949" s="19">
        <v>14.8</v>
      </c>
      <c r="I1949" s="32"/>
      <c r="J1949" s="33">
        <v>8.636000000000109</v>
      </c>
      <c r="K1949" s="33">
        <v>11.315</v>
      </c>
      <c r="L1949" s="33">
        <v>9.664999999999999</v>
      </c>
      <c r="M1949" s="7"/>
      <c r="N1949" s="7"/>
      <c r="O1949" s="19"/>
      <c r="P1949" s="19"/>
    </row>
    <row r="1950" ht="16.6" customHeight="1">
      <c r="A1950" s="29">
        <v>44378</v>
      </c>
      <c r="B1950" s="30">
        <v>29.2</v>
      </c>
      <c r="C1950" s="19">
        <v>29.2</v>
      </c>
      <c r="D1950" s="19">
        <v>29.0428571428571</v>
      </c>
      <c r="E1950" s="31"/>
      <c r="F1950" s="30">
        <v>13.9</v>
      </c>
      <c r="G1950" s="19">
        <v>14</v>
      </c>
      <c r="H1950" s="19">
        <v>14.2357142857143</v>
      </c>
      <c r="I1950" s="32"/>
      <c r="J1950" s="33">
        <v>3.04800000000004</v>
      </c>
      <c r="K1950" s="33">
        <v>1.7</v>
      </c>
      <c r="L1950" s="33">
        <v>8.66</v>
      </c>
      <c r="M1950" s="7"/>
      <c r="N1950" s="7"/>
      <c r="O1950" s="19"/>
      <c r="P1950" s="19"/>
    </row>
    <row r="1951" ht="16.6" customHeight="1">
      <c r="A1951" s="29">
        <v>44409</v>
      </c>
      <c r="B1951" s="30">
        <v>31.2</v>
      </c>
      <c r="C1951" s="19">
        <v>31.2</v>
      </c>
      <c r="D1951" s="19">
        <v>30.85</v>
      </c>
      <c r="E1951" s="31"/>
      <c r="F1951" s="30">
        <v>15.6</v>
      </c>
      <c r="G1951" s="19">
        <v>15.7</v>
      </c>
      <c r="H1951" s="19">
        <v>15.5571428571429</v>
      </c>
      <c r="I1951" s="32"/>
      <c r="J1951" s="33">
        <v>3.55600000000004</v>
      </c>
      <c r="K1951" s="33">
        <v>3.765</v>
      </c>
      <c r="L1951" s="33">
        <v>1.29</v>
      </c>
      <c r="M1951" s="7"/>
      <c r="N1951" s="7"/>
      <c r="O1951" s="19"/>
      <c r="P1951" s="19"/>
    </row>
    <row r="1952" ht="16.6" customHeight="1">
      <c r="A1952" s="29">
        <v>44440</v>
      </c>
      <c r="B1952" s="30">
        <v>34.2</v>
      </c>
      <c r="C1952" s="19">
        <v>34.3</v>
      </c>
      <c r="D1952" s="19">
        <v>34.4428571428571</v>
      </c>
      <c r="E1952" s="31"/>
      <c r="F1952" s="30">
        <v>19.2</v>
      </c>
      <c r="G1952" s="19">
        <v>19.2</v>
      </c>
      <c r="H1952" s="19">
        <v>19.7071428571429</v>
      </c>
      <c r="I1952" s="32"/>
      <c r="J1952" s="33">
        <v>5.08000000000006</v>
      </c>
      <c r="K1952" s="33">
        <v>3.15</v>
      </c>
      <c r="L1952" s="33">
        <v>2.75</v>
      </c>
      <c r="M1952" s="7"/>
      <c r="N1952" s="7"/>
      <c r="O1952" s="19"/>
      <c r="P1952" s="19"/>
    </row>
    <row r="1953" ht="16.6" customHeight="1">
      <c r="A1953" s="29">
        <v>44470</v>
      </c>
      <c r="B1953" s="30">
        <v>37</v>
      </c>
      <c r="C1953" s="19">
        <v>36.9</v>
      </c>
      <c r="D1953" s="19">
        <v>36.8071428571429</v>
      </c>
      <c r="E1953" s="31"/>
      <c r="F1953" s="30">
        <v>22.4</v>
      </c>
      <c r="G1953" s="19">
        <v>22.4</v>
      </c>
      <c r="H1953" s="19">
        <v>23.1214285714286</v>
      </c>
      <c r="I1953" s="32"/>
      <c r="J1953" s="33">
        <v>13.9700000000002</v>
      </c>
      <c r="K1953" s="33">
        <v>12.2</v>
      </c>
      <c r="L1953" s="33">
        <v>16.365</v>
      </c>
      <c r="M1953" s="7"/>
      <c r="N1953" s="7"/>
      <c r="O1953" s="19"/>
      <c r="P1953" s="19"/>
    </row>
    <row r="1954" ht="16.6" customHeight="1">
      <c r="A1954" s="29">
        <v>44501</v>
      </c>
      <c r="B1954" s="30">
        <v>38.2</v>
      </c>
      <c r="C1954" s="19">
        <v>38</v>
      </c>
      <c r="D1954" s="19">
        <v>37.2285714285714</v>
      </c>
      <c r="E1954" s="31"/>
      <c r="F1954" s="30">
        <v>24.6</v>
      </c>
      <c r="G1954" s="19">
        <v>24.4</v>
      </c>
      <c r="H1954" s="19">
        <v>24.8071428571429</v>
      </c>
      <c r="I1954" s="32"/>
      <c r="J1954" s="33">
        <v>42.9260000000005</v>
      </c>
      <c r="K1954" s="33">
        <v>41.71</v>
      </c>
      <c r="L1954" s="33">
        <v>42.7428571428571</v>
      </c>
      <c r="M1954" s="7"/>
      <c r="N1954" s="7"/>
      <c r="O1954" s="19">
        <f>AVERAGE(B1956,F1956)</f>
        <v>27.1458333333334</v>
      </c>
      <c r="P1954" t="s" s="34">
        <v>16</v>
      </c>
    </row>
    <row r="1955" ht="16.6" customHeight="1">
      <c r="A1955" s="29">
        <v>44531</v>
      </c>
      <c r="B1955" s="30">
        <v>37.1</v>
      </c>
      <c r="C1955" s="19">
        <v>37.3</v>
      </c>
      <c r="D1955" s="19">
        <v>36.8142857142857</v>
      </c>
      <c r="E1955" s="31"/>
      <c r="F1955" s="30">
        <v>24.4</v>
      </c>
      <c r="G1955" s="19">
        <v>24.6</v>
      </c>
      <c r="H1955" s="19">
        <v>25.2857142857143</v>
      </c>
      <c r="I1955" s="32"/>
      <c r="J1955" s="33">
        <v>122.174000000001</v>
      </c>
      <c r="K1955" s="33">
        <v>122.155</v>
      </c>
      <c r="L1955" s="33">
        <v>129.804761904762</v>
      </c>
      <c r="M1955" s="7"/>
      <c r="N1955" s="7"/>
      <c r="O1955" s="19">
        <f>AVERAGE(D1956,H1956)</f>
        <v>27.1191865079366</v>
      </c>
      <c r="P1955" t="s" s="34">
        <v>17</v>
      </c>
    </row>
    <row r="1956" ht="16.6" customHeight="1">
      <c r="A1956" t="s" s="35">
        <v>18</v>
      </c>
      <c r="B1956" s="36">
        <f>AVERAGE(B1944:B1955)</f>
        <v>33.8666666666667</v>
      </c>
      <c r="C1956" s="36">
        <f>AVERAGE(C1944:C1955)</f>
        <v>33.825</v>
      </c>
      <c r="D1956" s="36">
        <f>AVERAGE(D1944:D1955)</f>
        <v>33.413253968254</v>
      </c>
      <c r="E1956" s="37"/>
      <c r="F1956" s="36">
        <f>AVERAGE(F1944:F1955)</f>
        <v>20.425</v>
      </c>
      <c r="G1956" s="36">
        <f>AVERAGE(G1944:G1955)</f>
        <v>20.4583333333333</v>
      </c>
      <c r="H1956" s="36">
        <f>AVERAGE(H1944:H1955)</f>
        <v>20.8251190476191</v>
      </c>
      <c r="I1956" s="32"/>
      <c r="J1956" s="36">
        <f>AVERAGE(J1944:J1955)</f>
        <v>60.6001666666674</v>
      </c>
      <c r="K1956" s="36">
        <f>AVERAGE(K1944:K1955)</f>
        <v>60.83625</v>
      </c>
      <c r="L1956" s="36">
        <f>AVERAGE(L1944:L1955)</f>
        <v>68.6999650641755</v>
      </c>
      <c r="M1956" s="7"/>
      <c r="N1956" s="7"/>
      <c r="O1956" s="19">
        <f>O1955-O1954</f>
        <v>-0.0266468253968</v>
      </c>
      <c r="P1956" t="s" s="39">
        <v>19</v>
      </c>
    </row>
    <row r="1957" ht="16.6" customHeight="1">
      <c r="A1957" s="55"/>
      <c r="B1957" s="49"/>
      <c r="C1957" s="19"/>
      <c r="D1957" s="19"/>
      <c r="E1957" s="37"/>
      <c r="F1957" s="49"/>
      <c r="G1957" s="19"/>
      <c r="H1957" t="s" s="40">
        <v>21</v>
      </c>
      <c r="I1957" s="32"/>
      <c r="J1957" s="19"/>
      <c r="K1957" s="19"/>
      <c r="L1957" s="19"/>
      <c r="M1957" s="43"/>
      <c r="N1957" s="19"/>
      <c r="O1957" s="19"/>
      <c r="P1957" s="19"/>
    </row>
    <row r="1958" ht="16.6" customHeight="1">
      <c r="A1958" s="55"/>
      <c r="B1958" s="49"/>
      <c r="C1958" s="19"/>
      <c r="D1958" s="19"/>
      <c r="E1958" s="37"/>
      <c r="F1958" s="49"/>
      <c r="G1958" s="19"/>
      <c r="H1958" s="19"/>
      <c r="I1958" s="32"/>
      <c r="J1958" s="19"/>
      <c r="K1958" s="19"/>
      <c r="L1958" s="19"/>
      <c r="M1958" s="43"/>
      <c r="N1958" s="28"/>
      <c r="O1958" s="28"/>
      <c r="P1958" s="28"/>
    </row>
    <row r="1959" ht="46.65" customHeight="1">
      <c r="A1959" t="s" s="20">
        <v>869</v>
      </c>
      <c r="B1959" t="s" s="21">
        <v>173</v>
      </c>
      <c r="C1959" t="s" s="22">
        <v>870</v>
      </c>
      <c r="D1959" t="s" s="22">
        <v>871</v>
      </c>
      <c r="E1959" s="23"/>
      <c r="F1959" t="s" s="21">
        <v>176</v>
      </c>
      <c r="G1959" t="s" s="24">
        <v>870</v>
      </c>
      <c r="H1959" t="s" s="24">
        <v>872</v>
      </c>
      <c r="I1959" s="25"/>
      <c r="J1959" t="s" s="21">
        <v>270</v>
      </c>
      <c r="K1959" t="s" s="26">
        <v>873</v>
      </c>
      <c r="L1959" t="s" s="26">
        <v>874</v>
      </c>
      <c r="M1959" t="s" s="45">
        <v>875</v>
      </c>
      <c r="N1959" s="7"/>
      <c r="O1959" s="19"/>
      <c r="P1959" s="19"/>
    </row>
    <row r="1960" ht="16.6" customHeight="1">
      <c r="A1960" s="29">
        <v>44197</v>
      </c>
      <c r="B1960" s="30">
        <v>34.3</v>
      </c>
      <c r="C1960" s="19">
        <v>34</v>
      </c>
      <c r="D1960" s="19">
        <v>34</v>
      </c>
      <c r="E1960" s="31"/>
      <c r="F1960" s="30">
        <v>24.7</v>
      </c>
      <c r="G1960" s="19">
        <v>25.3</v>
      </c>
      <c r="H1960" s="19">
        <v>25.3</v>
      </c>
      <c r="I1960" s="32"/>
      <c r="J1960" s="33">
        <v>296.164000000004</v>
      </c>
      <c r="K1960" s="33">
        <v>353.665217391304</v>
      </c>
      <c r="L1960" s="33">
        <v>256.41</v>
      </c>
      <c r="M1960" s="7"/>
      <c r="N1960" s="7"/>
      <c r="O1960" s="19"/>
      <c r="P1960" s="19"/>
    </row>
    <row r="1961" ht="16.6" customHeight="1">
      <c r="A1961" s="29">
        <v>44228</v>
      </c>
      <c r="B1961" s="30">
        <v>34.1</v>
      </c>
      <c r="C1961" s="19">
        <v>33.8</v>
      </c>
      <c r="D1961" s="19">
        <v>33.8</v>
      </c>
      <c r="E1961" s="31"/>
      <c r="F1961" s="30">
        <v>24.8</v>
      </c>
      <c r="G1961" s="19">
        <v>25.1</v>
      </c>
      <c r="H1961" s="19">
        <v>25.1</v>
      </c>
      <c r="I1961" s="32"/>
      <c r="J1961" s="33">
        <v>260.350000000003</v>
      </c>
      <c r="K1961" s="33">
        <v>249.452173913043</v>
      </c>
      <c r="L1961" s="33">
        <v>193.82</v>
      </c>
      <c r="M1961" s="7"/>
      <c r="N1961" s="7"/>
      <c r="O1961" s="19"/>
      <c r="P1961" s="19"/>
    </row>
    <row r="1962" ht="16.6" customHeight="1">
      <c r="A1962" s="29">
        <v>44256</v>
      </c>
      <c r="B1962" s="30">
        <v>34.1</v>
      </c>
      <c r="C1962" s="19">
        <v>34.1</v>
      </c>
      <c r="D1962" s="19">
        <v>34.1</v>
      </c>
      <c r="E1962" s="31"/>
      <c r="F1962" s="30">
        <v>23.9</v>
      </c>
      <c r="G1962" s="19">
        <v>24.6</v>
      </c>
      <c r="H1962" s="19">
        <v>24.6</v>
      </c>
      <c r="I1962" s="32"/>
      <c r="J1962" s="33">
        <v>149.606000000002</v>
      </c>
      <c r="K1962" s="33">
        <v>158.495652173913</v>
      </c>
      <c r="L1962" s="33">
        <v>129.7</v>
      </c>
      <c r="M1962" s="7"/>
      <c r="N1962" s="7"/>
      <c r="O1962" s="19"/>
      <c r="P1962" s="19"/>
    </row>
    <row r="1963" ht="16.6" customHeight="1">
      <c r="A1963" s="29">
        <v>44287</v>
      </c>
      <c r="B1963" s="30">
        <v>34.1</v>
      </c>
      <c r="C1963" s="19">
        <v>34.3</v>
      </c>
      <c r="D1963" s="19">
        <v>34.3</v>
      </c>
      <c r="E1963" s="31"/>
      <c r="F1963" s="30">
        <v>21.9</v>
      </c>
      <c r="G1963" s="19">
        <v>22.9</v>
      </c>
      <c r="H1963" s="19">
        <v>22.9</v>
      </c>
      <c r="I1963" s="32"/>
      <c r="J1963" s="33">
        <v>40.8940000000005</v>
      </c>
      <c r="K1963" s="33">
        <v>39.3521739130435</v>
      </c>
      <c r="L1963" s="33">
        <v>29.352380952381</v>
      </c>
      <c r="M1963" s="7"/>
      <c r="N1963" s="7"/>
      <c r="O1963" s="19"/>
      <c r="P1963" s="19"/>
    </row>
    <row r="1964" ht="16.6" customHeight="1">
      <c r="A1964" s="29">
        <v>44317</v>
      </c>
      <c r="B1964" s="30">
        <v>31.6</v>
      </c>
      <c r="C1964" s="19">
        <v>31.9</v>
      </c>
      <c r="D1964" s="19">
        <v>31.9</v>
      </c>
      <c r="E1964" s="31"/>
      <c r="F1964" s="30">
        <v>18.3</v>
      </c>
      <c r="G1964" s="19">
        <v>19.4</v>
      </c>
      <c r="H1964" s="19">
        <v>19.4</v>
      </c>
      <c r="I1964" s="32"/>
      <c r="J1964" s="33">
        <v>9.65200000000012</v>
      </c>
      <c r="K1964" s="33">
        <v>6.24782608695652</v>
      </c>
      <c r="L1964" s="33">
        <v>5.07619047619048</v>
      </c>
      <c r="M1964" s="7"/>
      <c r="N1964" s="7"/>
      <c r="O1964" s="19"/>
      <c r="P1964" s="19"/>
    </row>
    <row r="1965" ht="16.6" customHeight="1">
      <c r="A1965" s="29">
        <v>44348</v>
      </c>
      <c r="B1965" s="30">
        <v>29.4</v>
      </c>
      <c r="C1965" s="19">
        <v>29.8</v>
      </c>
      <c r="D1965" s="19">
        <v>29.8</v>
      </c>
      <c r="E1965" s="31"/>
      <c r="F1965" s="30">
        <v>15.7</v>
      </c>
      <c r="G1965" s="19">
        <v>16.8</v>
      </c>
      <c r="H1965" s="19">
        <v>16.8</v>
      </c>
      <c r="I1965" s="32"/>
      <c r="J1965" s="33">
        <v>8.890000000000111</v>
      </c>
      <c r="K1965" s="33">
        <v>10.0521739130435</v>
      </c>
      <c r="L1965" s="33">
        <v>3.52380952380952</v>
      </c>
      <c r="M1965" s="7"/>
      <c r="N1965" s="7"/>
      <c r="O1965" s="19"/>
      <c r="P1965" s="19"/>
    </row>
    <row r="1966" ht="16.6" customHeight="1">
      <c r="A1966" s="29">
        <v>44378</v>
      </c>
      <c r="B1966" s="30">
        <v>29.2</v>
      </c>
      <c r="C1966" s="19">
        <v>29.9</v>
      </c>
      <c r="D1966" s="19">
        <v>29.9</v>
      </c>
      <c r="E1966" s="31"/>
      <c r="F1966" s="30">
        <v>14.3</v>
      </c>
      <c r="G1966" s="19">
        <v>16.1</v>
      </c>
      <c r="H1966" s="19">
        <v>16.1</v>
      </c>
      <c r="I1966" s="32"/>
      <c r="J1966" s="33">
        <v>3.55600000000004</v>
      </c>
      <c r="K1966" s="33">
        <v>1.84782608695652</v>
      </c>
      <c r="L1966" s="33">
        <v>2.4952380952381</v>
      </c>
      <c r="M1966" s="7"/>
      <c r="N1966" s="7"/>
      <c r="O1966" s="19"/>
      <c r="P1966" s="19"/>
    </row>
    <row r="1967" ht="16.6" customHeight="1">
      <c r="A1967" s="29">
        <v>44409</v>
      </c>
      <c r="B1967" s="30">
        <v>31.3</v>
      </c>
      <c r="C1967" s="19">
        <v>31.6</v>
      </c>
      <c r="D1967" s="19">
        <v>31.6</v>
      </c>
      <c r="E1967" s="31"/>
      <c r="F1967" s="30">
        <v>16.1</v>
      </c>
      <c r="G1967" s="19">
        <v>16.9</v>
      </c>
      <c r="H1967" s="19">
        <v>16.9</v>
      </c>
      <c r="I1967" s="32"/>
      <c r="J1967" s="33">
        <v>2.28600000000003</v>
      </c>
      <c r="K1967" s="33">
        <v>1.52608695652174</v>
      </c>
      <c r="L1967" s="33">
        <v>0.86</v>
      </c>
      <c r="M1967" s="7"/>
      <c r="N1967" s="7"/>
      <c r="O1967" s="19"/>
      <c r="P1967" s="19"/>
    </row>
    <row r="1968" ht="16.6" customHeight="1">
      <c r="A1968" s="29">
        <v>44440</v>
      </c>
      <c r="B1968" s="30">
        <v>33.9</v>
      </c>
      <c r="C1968" s="19">
        <v>34.8</v>
      </c>
      <c r="D1968" s="19">
        <v>34.8</v>
      </c>
      <c r="E1968" s="31"/>
      <c r="F1968" s="30">
        <v>19.1</v>
      </c>
      <c r="G1968" s="19">
        <v>20.1</v>
      </c>
      <c r="H1968" s="19">
        <v>20.1</v>
      </c>
      <c r="I1968" s="32"/>
      <c r="J1968" s="33">
        <v>2.28600000000003</v>
      </c>
      <c r="K1968" s="33">
        <v>3.42173913043478</v>
      </c>
      <c r="L1968" s="33">
        <v>5.01</v>
      </c>
      <c r="M1968" s="7"/>
      <c r="N1968" s="7"/>
      <c r="O1968" s="19"/>
      <c r="P1968" s="19"/>
    </row>
    <row r="1969" ht="16.6" customHeight="1">
      <c r="A1969" s="29">
        <v>44470</v>
      </c>
      <c r="B1969" s="30">
        <v>36.1</v>
      </c>
      <c r="C1969" s="19">
        <v>36.8</v>
      </c>
      <c r="D1969" s="19">
        <v>36.8</v>
      </c>
      <c r="E1969" s="31"/>
      <c r="F1969" s="30">
        <v>21.9</v>
      </c>
      <c r="G1969" s="19">
        <v>23.4</v>
      </c>
      <c r="H1969" s="19">
        <v>23.4</v>
      </c>
      <c r="I1969" s="32"/>
      <c r="J1969" s="33">
        <v>12.1920000000001</v>
      </c>
      <c r="K1969" s="33">
        <v>10.9173913043478</v>
      </c>
      <c r="L1969" s="33">
        <v>7.88</v>
      </c>
      <c r="M1969" s="7"/>
      <c r="N1969" s="7"/>
      <c r="O1969" s="19"/>
      <c r="P1969" s="19"/>
    </row>
    <row r="1970" ht="16.6" customHeight="1">
      <c r="A1970" s="29">
        <v>44501</v>
      </c>
      <c r="B1970" s="30">
        <v>36.7</v>
      </c>
      <c r="C1970" s="19">
        <v>37.2</v>
      </c>
      <c r="D1970" s="19">
        <v>37.2</v>
      </c>
      <c r="E1970" s="31"/>
      <c r="F1970" s="30">
        <v>24.2</v>
      </c>
      <c r="G1970" s="19">
        <v>25.5</v>
      </c>
      <c r="H1970" s="19">
        <v>25.5</v>
      </c>
      <c r="I1970" s="32"/>
      <c r="J1970" s="33">
        <v>46.9900000000006</v>
      </c>
      <c r="K1970" s="33">
        <v>49.7826086956522</v>
      </c>
      <c r="L1970" s="33">
        <v>40.72</v>
      </c>
      <c r="M1970" s="7"/>
      <c r="N1970" s="7"/>
      <c r="O1970" s="19">
        <f>AVERAGE(B1972,F1972)</f>
        <v>27.1</v>
      </c>
      <c r="P1970" t="s" s="34">
        <v>16</v>
      </c>
    </row>
    <row r="1971" ht="16.6" customHeight="1">
      <c r="A1971" s="29">
        <v>44531</v>
      </c>
      <c r="B1971" s="30">
        <v>35.7</v>
      </c>
      <c r="C1971" s="19">
        <v>36.4</v>
      </c>
      <c r="D1971" s="19">
        <v>36.4</v>
      </c>
      <c r="E1971" s="31"/>
      <c r="F1971" s="30">
        <v>25</v>
      </c>
      <c r="G1971" s="19">
        <v>26</v>
      </c>
      <c r="H1971" s="19">
        <v>26</v>
      </c>
      <c r="I1971" s="32"/>
      <c r="J1971" s="33">
        <v>150.114000000002</v>
      </c>
      <c r="K1971" s="33">
        <v>151.417391304348</v>
      </c>
      <c r="L1971" s="33">
        <v>113.32</v>
      </c>
      <c r="M1971" s="7"/>
      <c r="N1971" s="7"/>
      <c r="O1971" s="19">
        <f>AVERAGE(D1972,H1972)</f>
        <v>27.7791666666667</v>
      </c>
      <c r="P1971" t="s" s="34">
        <v>17</v>
      </c>
    </row>
    <row r="1972" ht="16.6" customHeight="1">
      <c r="A1972" t="s" s="35">
        <v>18</v>
      </c>
      <c r="B1972" s="36">
        <f>AVERAGE(B1960:B1971)</f>
        <v>33.375</v>
      </c>
      <c r="C1972" s="36">
        <f>AVERAGE(C1960:C1971)</f>
        <v>33.7166666666667</v>
      </c>
      <c r="D1972" s="36">
        <f>AVERAGE(D1960:D1971)</f>
        <v>33.7166666666667</v>
      </c>
      <c r="E1972" s="37"/>
      <c r="F1972" s="36">
        <f>AVERAGE(F1960:F1971)</f>
        <v>20.825</v>
      </c>
      <c r="G1972" s="36">
        <f>AVERAGE(G1960:G1971)</f>
        <v>21.8416666666667</v>
      </c>
      <c r="H1972" s="36">
        <f>AVERAGE(H1960:H1971)</f>
        <v>21.8416666666667</v>
      </c>
      <c r="I1972" s="32"/>
      <c r="J1972" s="36">
        <f>AVERAGE(J1960:J1971)</f>
        <v>81.915000000001</v>
      </c>
      <c r="K1972" s="36">
        <f>AVERAGE(K1960:K1971)</f>
        <v>86.348188405797</v>
      </c>
      <c r="L1972" s="36">
        <f>AVERAGE(L1960:L1971)</f>
        <v>65.6806349206349</v>
      </c>
      <c r="M1972" s="7"/>
      <c r="N1972" s="7"/>
      <c r="O1972" s="19">
        <f>O1971-O1970</f>
        <v>0.6791666666667</v>
      </c>
      <c r="P1972" t="s" s="39">
        <v>19</v>
      </c>
    </row>
    <row r="1973" ht="16.6" customHeight="1">
      <c r="A1973" t="s" s="40">
        <v>20</v>
      </c>
      <c r="B1973" s="49"/>
      <c r="C1973" s="19"/>
      <c r="D1973" t="s" s="40">
        <v>55</v>
      </c>
      <c r="E1973" s="37"/>
      <c r="F1973" s="49"/>
      <c r="G1973" s="19"/>
      <c r="H1973" t="s" s="40">
        <v>21</v>
      </c>
      <c r="I1973" s="32"/>
      <c r="J1973" s="19"/>
      <c r="K1973" s="19"/>
      <c r="L1973" s="19"/>
      <c r="M1973" s="43"/>
      <c r="N1973" s="19"/>
      <c r="O1973" s="19"/>
      <c r="P1973" s="19"/>
    </row>
    <row r="1974" ht="16.6" customHeight="1">
      <c r="A1974" s="55"/>
      <c r="B1974" s="49"/>
      <c r="C1974" s="19"/>
      <c r="D1974" s="19"/>
      <c r="E1974" s="37"/>
      <c r="F1974" s="49"/>
      <c r="G1974" s="19"/>
      <c r="H1974" s="19"/>
      <c r="I1974" s="32"/>
      <c r="J1974" s="19"/>
      <c r="K1974" s="19"/>
      <c r="L1974" s="19"/>
      <c r="M1974" s="43"/>
      <c r="N1974" s="28"/>
      <c r="O1974" s="28"/>
      <c r="P1974" s="28"/>
    </row>
    <row r="1975" ht="46.65" customHeight="1">
      <c r="A1975" t="s" s="20">
        <v>876</v>
      </c>
      <c r="B1975" t="s" s="21">
        <v>150</v>
      </c>
      <c r="C1975" t="s" s="22">
        <v>877</v>
      </c>
      <c r="D1975" t="s" s="22">
        <v>878</v>
      </c>
      <c r="E1975" s="23"/>
      <c r="F1975" t="s" s="21">
        <v>153</v>
      </c>
      <c r="G1975" t="s" s="24">
        <v>877</v>
      </c>
      <c r="H1975" t="s" s="24">
        <v>878</v>
      </c>
      <c r="I1975" s="25"/>
      <c r="J1975" t="s" s="21">
        <v>270</v>
      </c>
      <c r="K1975" t="s" s="26">
        <v>879</v>
      </c>
      <c r="L1975" t="s" s="26">
        <v>880</v>
      </c>
      <c r="M1975" t="s" s="45">
        <v>881</v>
      </c>
      <c r="N1975" s="7"/>
      <c r="O1975" s="19"/>
      <c r="P1975" s="19"/>
    </row>
    <row r="1976" ht="16.6" customHeight="1">
      <c r="A1976" s="29">
        <v>44197</v>
      </c>
      <c r="B1976" s="30">
        <v>33.7</v>
      </c>
      <c r="C1976" s="19">
        <v>34</v>
      </c>
      <c r="D1976" s="19">
        <v>34</v>
      </c>
      <c r="E1976" s="31"/>
      <c r="F1976" s="30">
        <v>22.8</v>
      </c>
      <c r="G1976" s="19">
        <v>23.4</v>
      </c>
      <c r="H1976" s="19">
        <v>23.4</v>
      </c>
      <c r="I1976" s="32"/>
      <c r="J1976" s="33">
        <v>209.550000000003</v>
      </c>
      <c r="K1976" s="33">
        <v>179.476</v>
      </c>
      <c r="L1976" s="33">
        <v>245.088235294118</v>
      </c>
      <c r="M1976" s="7"/>
      <c r="N1976" s="7"/>
      <c r="O1976" s="19"/>
      <c r="P1976" s="19"/>
    </row>
    <row r="1977" ht="16.6" customHeight="1">
      <c r="A1977" s="29">
        <v>44228</v>
      </c>
      <c r="B1977" s="30">
        <v>33.3</v>
      </c>
      <c r="C1977" s="19">
        <v>33.5</v>
      </c>
      <c r="D1977" s="19">
        <v>33.5</v>
      </c>
      <c r="E1977" s="31"/>
      <c r="F1977" s="30">
        <v>22.6</v>
      </c>
      <c r="G1977" s="19">
        <v>22.8</v>
      </c>
      <c r="H1977" s="19">
        <v>22.8</v>
      </c>
      <c r="I1977" s="32"/>
      <c r="J1977" s="33">
        <v>196.342000000002</v>
      </c>
      <c r="K1977" s="33">
        <v>162.468</v>
      </c>
      <c r="L1977" s="33">
        <v>192.382352941176</v>
      </c>
      <c r="M1977" s="7"/>
      <c r="N1977" s="7"/>
      <c r="O1977" s="19"/>
      <c r="P1977" s="19"/>
    </row>
    <row r="1978" ht="16.6" customHeight="1">
      <c r="A1978" s="29">
        <v>44256</v>
      </c>
      <c r="B1978" s="30">
        <v>32.7</v>
      </c>
      <c r="C1978" s="19">
        <v>33.4</v>
      </c>
      <c r="D1978" s="19">
        <v>33.4</v>
      </c>
      <c r="E1978" s="31"/>
      <c r="F1978" s="30">
        <v>21.3</v>
      </c>
      <c r="G1978" s="19">
        <v>22</v>
      </c>
      <c r="H1978" s="19">
        <v>22</v>
      </c>
      <c r="I1978" s="32"/>
      <c r="J1978" s="33">
        <v>125.984000000002</v>
      </c>
      <c r="K1978" s="33">
        <v>119.792</v>
      </c>
      <c r="L1978" s="33">
        <v>137.482352941176</v>
      </c>
      <c r="M1978" s="7"/>
      <c r="N1978" s="7"/>
      <c r="O1978" s="19"/>
      <c r="P1978" s="19"/>
    </row>
    <row r="1979" ht="16.6" customHeight="1">
      <c r="A1979" s="29">
        <v>44287</v>
      </c>
      <c r="B1979" s="30">
        <v>32.1</v>
      </c>
      <c r="C1979" s="19">
        <v>32.8</v>
      </c>
      <c r="D1979" s="19">
        <v>32.8</v>
      </c>
      <c r="E1979" s="31"/>
      <c r="F1979" s="30">
        <v>18.9</v>
      </c>
      <c r="G1979" s="19">
        <v>19.4</v>
      </c>
      <c r="H1979" s="19">
        <v>19.4</v>
      </c>
      <c r="I1979" s="32"/>
      <c r="J1979" s="33">
        <v>32.2580000000004</v>
      </c>
      <c r="K1979" s="33">
        <v>13.584</v>
      </c>
      <c r="L1979" s="33">
        <v>21.8</v>
      </c>
      <c r="M1979" s="7"/>
      <c r="N1979" s="7"/>
      <c r="O1979" s="19"/>
      <c r="P1979" s="19"/>
    </row>
    <row r="1980" ht="16.6" customHeight="1">
      <c r="A1980" s="29">
        <v>44317</v>
      </c>
      <c r="B1980" s="30">
        <v>29.7</v>
      </c>
      <c r="C1980" s="19">
        <v>30.3</v>
      </c>
      <c r="D1980" s="19">
        <v>30.3</v>
      </c>
      <c r="E1980" s="31"/>
      <c r="F1980" s="30">
        <v>15.3</v>
      </c>
      <c r="G1980" s="19">
        <v>16.6</v>
      </c>
      <c r="H1980" s="19">
        <v>16.6</v>
      </c>
      <c r="I1980" s="32"/>
      <c r="J1980" s="33">
        <v>10.4140000000001</v>
      </c>
      <c r="K1980" s="33">
        <v>12.94</v>
      </c>
      <c r="L1980" s="33">
        <v>14.45</v>
      </c>
      <c r="M1980" s="7"/>
      <c r="N1980" s="7"/>
      <c r="O1980" s="19"/>
      <c r="P1980" s="19"/>
    </row>
    <row r="1981" ht="16.6" customHeight="1">
      <c r="A1981" s="29">
        <v>44348</v>
      </c>
      <c r="B1981" s="30">
        <v>27.9</v>
      </c>
      <c r="C1981" s="19">
        <v>28.6</v>
      </c>
      <c r="D1981" s="19">
        <v>28.6</v>
      </c>
      <c r="E1981" s="31"/>
      <c r="F1981" s="30">
        <v>12.8</v>
      </c>
      <c r="G1981" s="19">
        <v>14</v>
      </c>
      <c r="H1981" s="19">
        <v>14</v>
      </c>
      <c r="I1981" s="32"/>
      <c r="J1981" s="33">
        <v>11.1760000000001</v>
      </c>
      <c r="K1981" s="33">
        <v>13.336</v>
      </c>
      <c r="L1981" s="33">
        <v>7.33333333333333</v>
      </c>
      <c r="M1981" s="7"/>
      <c r="N1981" s="7"/>
      <c r="O1981" s="19"/>
      <c r="P1981" s="19"/>
    </row>
    <row r="1982" ht="16.6" customHeight="1">
      <c r="A1982" s="29">
        <v>44378</v>
      </c>
      <c r="B1982" s="30">
        <v>27.8</v>
      </c>
      <c r="C1982" s="19">
        <v>28.6</v>
      </c>
      <c r="D1982" s="19">
        <v>28.6</v>
      </c>
      <c r="E1982" s="31"/>
      <c r="F1982" s="30">
        <v>11.6</v>
      </c>
      <c r="G1982" s="19">
        <v>13.2</v>
      </c>
      <c r="H1982" s="19">
        <v>13.2</v>
      </c>
      <c r="I1982" s="32"/>
      <c r="J1982" s="33">
        <v>7.36600000000009</v>
      </c>
      <c r="K1982" s="33">
        <v>5.768</v>
      </c>
      <c r="L1982" s="33">
        <v>8.805555555555561</v>
      </c>
      <c r="M1982" s="7"/>
      <c r="N1982" s="7"/>
      <c r="O1982" s="19"/>
      <c r="P1982" s="19"/>
    </row>
    <row r="1983" ht="16.6" customHeight="1">
      <c r="A1983" s="29">
        <v>44409</v>
      </c>
      <c r="B1983" s="30">
        <v>29.5</v>
      </c>
      <c r="C1983" s="19">
        <v>30.3</v>
      </c>
      <c r="D1983" s="19">
        <v>30.3</v>
      </c>
      <c r="E1983" s="31"/>
      <c r="F1983" s="30">
        <v>13.2</v>
      </c>
      <c r="G1983" s="19">
        <v>13.6</v>
      </c>
      <c r="H1983" s="19">
        <v>13.6</v>
      </c>
      <c r="I1983" s="32"/>
      <c r="J1983" s="33">
        <v>5.33400000000007</v>
      </c>
      <c r="K1983" s="33">
        <v>6.44</v>
      </c>
      <c r="L1983" s="33">
        <v>1.775</v>
      </c>
      <c r="M1983" s="7"/>
      <c r="N1983" s="7"/>
      <c r="O1983" s="19"/>
      <c r="P1983" s="19"/>
    </row>
    <row r="1984" ht="16.6" customHeight="1">
      <c r="A1984" s="29">
        <v>44440</v>
      </c>
      <c r="B1984" s="30">
        <v>32.5</v>
      </c>
      <c r="C1984" s="19">
        <v>33.6</v>
      </c>
      <c r="D1984" s="19">
        <v>33.6</v>
      </c>
      <c r="E1984" s="31"/>
      <c r="F1984" s="30">
        <v>16.3</v>
      </c>
      <c r="G1984" s="19">
        <v>16.9</v>
      </c>
      <c r="H1984" s="19">
        <v>16.9</v>
      </c>
      <c r="I1984" s="32"/>
      <c r="J1984" s="33">
        <v>6.85800000000008</v>
      </c>
      <c r="K1984" s="33">
        <v>8.859999999999999</v>
      </c>
      <c r="L1984" s="33">
        <v>3.73529411764706</v>
      </c>
      <c r="M1984" s="7"/>
      <c r="N1984" s="7"/>
      <c r="O1984" s="19"/>
      <c r="P1984" s="19"/>
    </row>
    <row r="1985" ht="16.6" customHeight="1">
      <c r="A1985" s="29">
        <v>44470</v>
      </c>
      <c r="B1985" s="30">
        <v>35.3</v>
      </c>
      <c r="C1985" s="19">
        <v>36</v>
      </c>
      <c r="D1985" s="19">
        <v>36</v>
      </c>
      <c r="E1985" s="31"/>
      <c r="F1985" s="30">
        <v>19.8</v>
      </c>
      <c r="G1985" s="19">
        <v>20.4</v>
      </c>
      <c r="H1985" s="19">
        <v>20.4</v>
      </c>
      <c r="I1985" s="32"/>
      <c r="J1985" s="33">
        <v>17.5260000000002</v>
      </c>
      <c r="K1985" s="33">
        <v>14.864</v>
      </c>
      <c r="L1985" s="33">
        <v>12.6117647058824</v>
      </c>
      <c r="M1985" s="7"/>
      <c r="N1985" s="7"/>
      <c r="O1985" s="19"/>
      <c r="P1985" s="19"/>
    </row>
    <row r="1986" ht="16.6" customHeight="1">
      <c r="A1986" s="29">
        <v>44501</v>
      </c>
      <c r="B1986" s="30">
        <v>36.2</v>
      </c>
      <c r="C1986" s="19">
        <v>37</v>
      </c>
      <c r="D1986" s="19">
        <v>37</v>
      </c>
      <c r="E1986" s="31"/>
      <c r="F1986" s="30">
        <v>21.8</v>
      </c>
      <c r="G1986" s="19">
        <v>22.8</v>
      </c>
      <c r="H1986" s="19">
        <v>22.8</v>
      </c>
      <c r="I1986" s="32"/>
      <c r="J1986" s="33">
        <v>43.4340000000005</v>
      </c>
      <c r="K1986" s="33">
        <v>38.568</v>
      </c>
      <c r="L1986" s="33">
        <v>56.6705882352941</v>
      </c>
      <c r="M1986" s="7"/>
      <c r="N1986" s="7"/>
      <c r="O1986" s="19">
        <f>AVERAGE(B1988,F1988)</f>
        <v>25.2083333333333</v>
      </c>
      <c r="P1986" t="s" s="34">
        <v>16</v>
      </c>
    </row>
    <row r="1987" ht="16.6" customHeight="1">
      <c r="A1987" s="29">
        <v>44531</v>
      </c>
      <c r="B1987" s="30">
        <v>35.2</v>
      </c>
      <c r="C1987" s="19">
        <v>36.5</v>
      </c>
      <c r="D1987" s="19">
        <v>36.5</v>
      </c>
      <c r="E1987" s="31"/>
      <c r="F1987" s="30">
        <v>22.7</v>
      </c>
      <c r="G1987" s="19">
        <v>23.8</v>
      </c>
      <c r="H1987" s="19">
        <v>23.8</v>
      </c>
      <c r="I1987" s="32"/>
      <c r="J1987" s="33">
        <v>145.796000000002</v>
      </c>
      <c r="K1987" s="33">
        <v>136.968</v>
      </c>
      <c r="L1987" s="33">
        <v>126.176470588235</v>
      </c>
      <c r="M1987" s="7"/>
      <c r="N1987" s="7"/>
      <c r="O1987" s="19">
        <f>AVERAGE(D1988,H1988)</f>
        <v>25.9791666666667</v>
      </c>
      <c r="P1987" t="s" s="34">
        <v>17</v>
      </c>
    </row>
    <row r="1988" ht="16.6" customHeight="1">
      <c r="A1988" t="s" s="35">
        <v>18</v>
      </c>
      <c r="B1988" s="36">
        <f>AVERAGE(B1976:B1987)</f>
        <v>32.1583333333333</v>
      </c>
      <c r="C1988" s="36">
        <f>AVERAGE(C1976:C1987)</f>
        <v>32.8833333333333</v>
      </c>
      <c r="D1988" s="36">
        <f>AVERAGE(D1976:D1987)</f>
        <v>32.8833333333333</v>
      </c>
      <c r="E1988" s="37"/>
      <c r="F1988" s="36">
        <f>AVERAGE(F1976:F1987)</f>
        <v>18.2583333333333</v>
      </c>
      <c r="G1988" s="36">
        <f>AVERAGE(G1976:G1987)</f>
        <v>19.075</v>
      </c>
      <c r="H1988" s="36">
        <f>AVERAGE(H1976:H1987)</f>
        <v>19.075</v>
      </c>
      <c r="I1988" s="32"/>
      <c r="J1988" s="36">
        <f>AVERAGE(J1976:J1987)</f>
        <v>67.6698333333342</v>
      </c>
      <c r="K1988" s="36">
        <f>AVERAGE(K1976:K1987)</f>
        <v>59.422</v>
      </c>
      <c r="L1988" s="36">
        <f>AVERAGE(L1976:L1987)</f>
        <v>69.0259123093681</v>
      </c>
      <c r="M1988" s="7"/>
      <c r="N1988" s="7"/>
      <c r="O1988" s="19">
        <f>O1987-O1986</f>
        <v>0.7708333333334</v>
      </c>
      <c r="P1988" t="s" s="39">
        <v>19</v>
      </c>
    </row>
    <row r="1989" ht="16.6" customHeight="1">
      <c r="A1989" t="s" s="40">
        <v>20</v>
      </c>
      <c r="B1989" s="49"/>
      <c r="C1989" s="19"/>
      <c r="D1989" t="s" s="40">
        <v>55</v>
      </c>
      <c r="E1989" s="37"/>
      <c r="F1989" s="49"/>
      <c r="G1989" s="19"/>
      <c r="H1989" t="s" s="40">
        <v>21</v>
      </c>
      <c r="I1989" s="32"/>
      <c r="J1989" s="19"/>
      <c r="K1989" s="19"/>
      <c r="L1989" s="19"/>
      <c r="M1989" s="43"/>
      <c r="N1989" s="19"/>
      <c r="O1989" s="19"/>
      <c r="P1989" s="19"/>
    </row>
    <row r="1990" ht="16.6" customHeight="1">
      <c r="A1990" s="55"/>
      <c r="B1990" s="49"/>
      <c r="C1990" s="19"/>
      <c r="D1990" s="19"/>
      <c r="E1990" s="37"/>
      <c r="F1990" s="49"/>
      <c r="G1990" s="19"/>
      <c r="H1990" s="19"/>
      <c r="I1990" s="32"/>
      <c r="J1990" s="19"/>
      <c r="K1990" s="19"/>
      <c r="L1990" s="19"/>
      <c r="M1990" s="43"/>
      <c r="N1990" s="28"/>
      <c r="O1990" s="19"/>
      <c r="P1990" s="19"/>
    </row>
    <row r="1991" ht="46.65" customHeight="1">
      <c r="A1991" t="s" s="20">
        <v>882</v>
      </c>
      <c r="B1991" t="s" s="21">
        <v>589</v>
      </c>
      <c r="C1991" t="s" s="22">
        <v>883</v>
      </c>
      <c r="D1991" t="s" s="22">
        <v>884</v>
      </c>
      <c r="E1991" s="23"/>
      <c r="F1991" t="s" s="21">
        <v>592</v>
      </c>
      <c r="G1991" t="s" s="24">
        <v>883</v>
      </c>
      <c r="H1991" t="s" s="24">
        <v>884</v>
      </c>
      <c r="I1991" s="32"/>
      <c r="J1991" t="s" s="21">
        <v>232</v>
      </c>
      <c r="K1991" t="s" s="26">
        <v>885</v>
      </c>
      <c r="L1991" t="s" s="26">
        <v>886</v>
      </c>
      <c r="M1991" t="s" s="45">
        <v>887</v>
      </c>
      <c r="N1991" s="7"/>
      <c r="O1991" s="19"/>
      <c r="P1991" s="19"/>
    </row>
    <row r="1992" ht="16.6" customHeight="1">
      <c r="A1992" s="29">
        <v>44197</v>
      </c>
      <c r="B1992" s="30">
        <v>36.2</v>
      </c>
      <c r="C1992" s="19">
        <v>35.9</v>
      </c>
      <c r="D1992" s="19">
        <v>35.9</v>
      </c>
      <c r="E1992" s="31"/>
      <c r="F1992" s="30">
        <v>21.7</v>
      </c>
      <c r="G1992" s="19">
        <v>23.8</v>
      </c>
      <c r="H1992" s="19">
        <v>23.8</v>
      </c>
      <c r="I1992" s="32"/>
      <c r="J1992" s="33">
        <v>122.682000000001</v>
      </c>
      <c r="K1992" s="33">
        <v>125.138461538462</v>
      </c>
      <c r="L1992" s="33">
        <v>112.71</v>
      </c>
      <c r="M1992" s="7"/>
      <c r="N1992" s="7"/>
      <c r="O1992" s="19"/>
      <c r="P1992" s="19"/>
    </row>
    <row r="1993" ht="16.6" customHeight="1">
      <c r="A1993" s="29">
        <v>44228</v>
      </c>
      <c r="B1993" s="30">
        <v>35.3</v>
      </c>
      <c r="C1993" s="19">
        <v>35.1</v>
      </c>
      <c r="D1993" s="19">
        <v>35.1</v>
      </c>
      <c r="E1993" s="31"/>
      <c r="F1993" s="30">
        <v>21.2</v>
      </c>
      <c r="G1993" s="19">
        <v>22.8</v>
      </c>
      <c r="H1993" s="19">
        <v>22.8</v>
      </c>
      <c r="I1993" s="32"/>
      <c r="J1993" s="33">
        <v>88.6460000000011</v>
      </c>
      <c r="K1993" s="33">
        <v>87.73846153846149</v>
      </c>
      <c r="L1993" s="33">
        <v>90.84761904761901</v>
      </c>
      <c r="M1993" s="7"/>
      <c r="N1993" s="7"/>
      <c r="O1993" s="19"/>
      <c r="P1993" s="19"/>
    </row>
    <row r="1994" ht="16.6" customHeight="1">
      <c r="A1994" s="29">
        <v>44256</v>
      </c>
      <c r="B1994" s="30">
        <v>34.2</v>
      </c>
      <c r="C1994" s="19">
        <v>34.6</v>
      </c>
      <c r="D1994" s="19">
        <v>34.6</v>
      </c>
      <c r="E1994" s="31"/>
      <c r="F1994" s="30">
        <v>19.8</v>
      </c>
      <c r="G1994" s="19">
        <v>21.7</v>
      </c>
      <c r="H1994" s="19">
        <v>21.7</v>
      </c>
      <c r="I1994" s="32"/>
      <c r="J1994" s="33">
        <v>54.1020000000007</v>
      </c>
      <c r="K1994" s="33">
        <v>55.9</v>
      </c>
      <c r="L1994" s="33">
        <v>32.447619047619</v>
      </c>
      <c r="M1994" s="7"/>
      <c r="N1994" s="7"/>
      <c r="O1994" s="19"/>
      <c r="P1994" s="19"/>
    </row>
    <row r="1995" ht="16.6" customHeight="1">
      <c r="A1995" s="29">
        <v>44287</v>
      </c>
      <c r="B1995" s="30">
        <v>31.9</v>
      </c>
      <c r="C1995" s="19">
        <v>32.2</v>
      </c>
      <c r="D1995" s="19">
        <v>32.2</v>
      </c>
      <c r="E1995" s="31"/>
      <c r="F1995" s="30">
        <v>16.4</v>
      </c>
      <c r="G1995" s="19">
        <v>18.3</v>
      </c>
      <c r="H1995" s="19">
        <v>18.3</v>
      </c>
      <c r="I1995" s="32"/>
      <c r="J1995" s="33">
        <v>29.7180000000004</v>
      </c>
      <c r="K1995" s="33">
        <v>23.4769230769231</v>
      </c>
      <c r="L1995" s="33">
        <v>20.3904761904762</v>
      </c>
      <c r="M1995" s="7"/>
      <c r="N1995" s="7"/>
      <c r="O1995" s="19"/>
      <c r="P1995" s="19"/>
    </row>
    <row r="1996" ht="16.6" customHeight="1">
      <c r="A1996" s="29">
        <v>44317</v>
      </c>
      <c r="B1996" s="30">
        <v>28.4</v>
      </c>
      <c r="C1996" s="19">
        <v>28.6</v>
      </c>
      <c r="D1996" s="19">
        <v>28.6</v>
      </c>
      <c r="E1996" s="31"/>
      <c r="F1996" s="30">
        <v>12.2</v>
      </c>
      <c r="G1996" s="19">
        <v>13.6</v>
      </c>
      <c r="H1996" s="19">
        <v>13.6</v>
      </c>
      <c r="I1996" s="32"/>
      <c r="J1996" s="33">
        <v>15.7480000000002</v>
      </c>
      <c r="K1996" s="33">
        <v>14.7153846153846</v>
      </c>
      <c r="L1996" s="33">
        <v>6.34285714285714</v>
      </c>
      <c r="M1996" s="7"/>
      <c r="N1996" s="7"/>
      <c r="O1996" s="19"/>
      <c r="P1996" s="19"/>
    </row>
    <row r="1997" ht="16.6" customHeight="1">
      <c r="A1997" s="29">
        <v>44348</v>
      </c>
      <c r="B1997" s="30">
        <v>25.6</v>
      </c>
      <c r="C1997" s="19">
        <v>26</v>
      </c>
      <c r="D1997" s="19">
        <v>26</v>
      </c>
      <c r="E1997" s="31"/>
      <c r="F1997" s="30">
        <v>9.6</v>
      </c>
      <c r="G1997" s="19">
        <v>10.8</v>
      </c>
      <c r="H1997" s="19">
        <v>10.8</v>
      </c>
      <c r="I1997" s="32"/>
      <c r="J1997" s="33">
        <v>20.8280000000003</v>
      </c>
      <c r="K1997" s="33">
        <v>22.2461538461538</v>
      </c>
      <c r="L1997" s="33">
        <v>18.6</v>
      </c>
      <c r="M1997" s="7"/>
      <c r="N1997" s="7"/>
      <c r="O1997" s="19"/>
      <c r="P1997" s="19"/>
    </row>
    <row r="1998" ht="16.6" customHeight="1">
      <c r="A1998" s="29">
        <v>44378</v>
      </c>
      <c r="B1998" s="30">
        <v>25.6</v>
      </c>
      <c r="C1998" s="19">
        <v>26.1</v>
      </c>
      <c r="D1998" s="19">
        <v>26.1</v>
      </c>
      <c r="E1998" s="31"/>
      <c r="F1998" s="30">
        <v>7.8</v>
      </c>
      <c r="G1998" s="19">
        <v>9.6</v>
      </c>
      <c r="H1998" s="19">
        <v>9.6</v>
      </c>
      <c r="I1998" s="32"/>
      <c r="J1998" s="33">
        <v>10.1600000000001</v>
      </c>
      <c r="K1998" s="33">
        <v>9.646153846153849</v>
      </c>
      <c r="L1998" s="33">
        <v>11.9428571428571</v>
      </c>
      <c r="M1998" s="7"/>
      <c r="N1998" s="7"/>
      <c r="O1998" s="19"/>
      <c r="P1998" s="19"/>
    </row>
    <row r="1999" ht="16.6" customHeight="1">
      <c r="A1999" s="29">
        <v>44409</v>
      </c>
      <c r="B1999" s="30">
        <v>27.9</v>
      </c>
      <c r="C1999" s="19">
        <v>28.1</v>
      </c>
      <c r="D1999" s="19">
        <v>28.1</v>
      </c>
      <c r="E1999" s="31"/>
      <c r="F1999" s="30">
        <v>9.699999999999999</v>
      </c>
      <c r="G1999" s="19">
        <v>10.4</v>
      </c>
      <c r="H1999" s="19">
        <v>10.4</v>
      </c>
      <c r="I1999" s="32"/>
      <c r="J1999" s="33">
        <v>8.382000000000099</v>
      </c>
      <c r="K1999" s="33">
        <v>6.93461538461538</v>
      </c>
      <c r="L1999" s="33">
        <v>7.47</v>
      </c>
      <c r="M1999" s="7"/>
      <c r="N1999" s="7"/>
      <c r="O1999" s="19"/>
      <c r="P1999" s="19"/>
    </row>
    <row r="2000" ht="16.6" customHeight="1">
      <c r="A2000" s="29">
        <v>44440</v>
      </c>
      <c r="B2000" s="30">
        <v>31.6</v>
      </c>
      <c r="C2000" s="19">
        <v>32.3</v>
      </c>
      <c r="D2000" s="19">
        <v>32.3</v>
      </c>
      <c r="E2000" s="31"/>
      <c r="F2000" s="30">
        <v>13.2</v>
      </c>
      <c r="G2000" s="19">
        <v>15.3</v>
      </c>
      <c r="H2000" s="19">
        <v>15.3</v>
      </c>
      <c r="I2000" s="32"/>
      <c r="J2000" s="33">
        <v>11.6840000000001</v>
      </c>
      <c r="K2000" s="33">
        <v>13.0538461538462</v>
      </c>
      <c r="L2000" s="33">
        <v>7.91</v>
      </c>
      <c r="M2000" s="7"/>
      <c r="N2000" s="7"/>
      <c r="O2000" s="19"/>
      <c r="P2000" s="19"/>
    </row>
    <row r="2001" ht="16.6" customHeight="1">
      <c r="A2001" s="29">
        <v>44470</v>
      </c>
      <c r="B2001" s="30">
        <v>34.9</v>
      </c>
      <c r="C2001" s="19">
        <v>35.3</v>
      </c>
      <c r="D2001" s="19">
        <v>35.3</v>
      </c>
      <c r="E2001" s="31"/>
      <c r="F2001" s="30">
        <v>17.2</v>
      </c>
      <c r="G2001" s="19">
        <v>19</v>
      </c>
      <c r="H2001" s="19">
        <v>19</v>
      </c>
      <c r="I2001" s="32"/>
      <c r="J2001" s="33">
        <v>22.0980000000003</v>
      </c>
      <c r="K2001" s="33">
        <v>26.9269230769231</v>
      </c>
      <c r="L2001" s="33">
        <v>15.13</v>
      </c>
      <c r="M2001" s="7"/>
      <c r="N2001" s="7"/>
      <c r="O2001" s="19"/>
      <c r="P2001" s="19"/>
    </row>
    <row r="2002" ht="16.6" customHeight="1">
      <c r="A2002" s="29">
        <v>44501</v>
      </c>
      <c r="B2002" s="30">
        <v>36.4</v>
      </c>
      <c r="C2002" s="19">
        <v>36.8</v>
      </c>
      <c r="D2002" s="19">
        <v>36.8</v>
      </c>
      <c r="E2002" s="31"/>
      <c r="F2002" s="30">
        <v>19.8</v>
      </c>
      <c r="G2002" s="19">
        <v>21.9</v>
      </c>
      <c r="H2002" s="19">
        <v>21.9</v>
      </c>
      <c r="I2002" s="32"/>
      <c r="J2002" s="33">
        <v>32.2580000000004</v>
      </c>
      <c r="K2002" s="33">
        <v>33.5615384615385</v>
      </c>
      <c r="L2002" s="33">
        <v>42.4</v>
      </c>
      <c r="M2002" s="7"/>
      <c r="N2002" s="7"/>
      <c r="O2002" s="19">
        <f>AVERAGE(B2004,F2004)</f>
        <v>23.9541666666667</v>
      </c>
      <c r="P2002" t="s" s="34">
        <v>16</v>
      </c>
    </row>
    <row r="2003" ht="16.6" customHeight="1">
      <c r="A2003" s="29">
        <v>44531</v>
      </c>
      <c r="B2003" s="30">
        <v>37.1</v>
      </c>
      <c r="C2003" s="19">
        <v>37.5</v>
      </c>
      <c r="D2003" s="19">
        <v>37.5</v>
      </c>
      <c r="E2003" s="31"/>
      <c r="F2003" s="30">
        <v>21.2</v>
      </c>
      <c r="G2003" s="19">
        <v>23.6</v>
      </c>
      <c r="H2003" s="19">
        <v>23.6</v>
      </c>
      <c r="I2003" s="32"/>
      <c r="J2003" s="33">
        <v>72.89800000000091</v>
      </c>
      <c r="K2003" s="33">
        <v>81.7461538461538</v>
      </c>
      <c r="L2003" s="33">
        <v>65.13</v>
      </c>
      <c r="M2003" s="7"/>
      <c r="N2003" s="7"/>
      <c r="O2003" s="19">
        <f>AVERAGE(D2004,H2004)</f>
        <v>24.9708333333334</v>
      </c>
      <c r="P2003" t="s" s="34">
        <v>17</v>
      </c>
    </row>
    <row r="2004" ht="16.6" customHeight="1">
      <c r="A2004" t="s" s="35">
        <v>18</v>
      </c>
      <c r="B2004" s="36">
        <f>AVERAGE(B1992:B2003)</f>
        <v>32.0916666666667</v>
      </c>
      <c r="C2004" s="36">
        <f>AVERAGE(C1992:C2003)</f>
        <v>32.375</v>
      </c>
      <c r="D2004" s="36">
        <f>AVERAGE(D1992:D2003)</f>
        <v>32.375</v>
      </c>
      <c r="E2004" s="37"/>
      <c r="F2004" s="36">
        <f>AVERAGE(F1992:F2003)</f>
        <v>15.8166666666667</v>
      </c>
      <c r="G2004" s="36">
        <f>AVERAGE(G1992:G2003)</f>
        <v>17.5666666666667</v>
      </c>
      <c r="H2004" s="36">
        <f>AVERAGE(H1992:H2003)</f>
        <v>17.5666666666667</v>
      </c>
      <c r="I2004" s="32"/>
      <c r="J2004" s="36">
        <f>AVERAGE(J1992:J2003)</f>
        <v>40.7670000000005</v>
      </c>
      <c r="K2004" s="36">
        <f>AVERAGE(K1992:K2003)</f>
        <v>41.7570512820513</v>
      </c>
      <c r="L2004" s="36">
        <f>AVERAGE(L1992:L2003)</f>
        <v>35.9434523809524</v>
      </c>
      <c r="M2004" s="7"/>
      <c r="N2004" s="7"/>
      <c r="O2004" s="19">
        <f>O2003-O2002</f>
        <v>1.0166666666667</v>
      </c>
      <c r="P2004" t="s" s="39">
        <v>19</v>
      </c>
    </row>
    <row r="2005" ht="16.6" customHeight="1">
      <c r="A2005" s="55"/>
      <c r="B2005" s="49"/>
      <c r="C2005" s="19"/>
      <c r="D2005" t="s" s="40">
        <v>55</v>
      </c>
      <c r="E2005" s="37"/>
      <c r="F2005" s="49"/>
      <c r="G2005" s="19"/>
      <c r="H2005" t="s" s="40">
        <v>21</v>
      </c>
      <c r="I2005" s="32"/>
      <c r="J2005" s="19"/>
      <c r="K2005" s="19"/>
      <c r="L2005" s="19"/>
      <c r="M2005" s="43"/>
      <c r="N2005" s="19"/>
      <c r="O2005" s="19"/>
      <c r="P2005" s="19"/>
    </row>
    <row r="2006" ht="16.6" customHeight="1">
      <c r="A2006" s="55"/>
      <c r="B2006" s="49"/>
      <c r="C2006" s="19"/>
      <c r="D2006" s="19"/>
      <c r="E2006" s="37"/>
      <c r="F2006" s="49"/>
      <c r="G2006" s="19"/>
      <c r="H2006" s="19"/>
      <c r="I2006" s="32"/>
      <c r="J2006" s="19"/>
      <c r="K2006" s="19"/>
      <c r="L2006" s="19"/>
      <c r="M2006" s="43"/>
      <c r="N2006" s="19"/>
      <c r="O2006" s="19"/>
      <c r="P2006" s="19"/>
    </row>
    <row r="2007" ht="46.65" customHeight="1">
      <c r="A2007" t="s" s="20">
        <v>888</v>
      </c>
      <c r="B2007" t="s" s="21">
        <v>82</v>
      </c>
      <c r="C2007" t="s" s="22">
        <v>889</v>
      </c>
      <c r="D2007" t="s" s="22">
        <v>890</v>
      </c>
      <c r="E2007" s="23"/>
      <c r="F2007" t="s" s="21">
        <v>85</v>
      </c>
      <c r="G2007" t="s" s="24">
        <v>889</v>
      </c>
      <c r="H2007" t="s" s="24">
        <v>890</v>
      </c>
      <c r="I2007" s="25"/>
      <c r="J2007" t="s" s="21">
        <v>12</v>
      </c>
      <c r="K2007" t="s" s="26">
        <v>891</v>
      </c>
      <c r="L2007" t="s" s="26">
        <v>892</v>
      </c>
      <c r="M2007" t="s" s="45">
        <v>893</v>
      </c>
      <c r="N2007" s="7"/>
      <c r="O2007" s="19"/>
      <c r="P2007" s="19"/>
    </row>
    <row r="2008" ht="16.6" customHeight="1">
      <c r="A2008" s="29">
        <v>44197</v>
      </c>
      <c r="B2008" s="30">
        <v>36.9</v>
      </c>
      <c r="C2008" s="19">
        <v>36.9</v>
      </c>
      <c r="D2008" s="19">
        <v>36.8714285714286</v>
      </c>
      <c r="E2008" s="31"/>
      <c r="F2008" s="30">
        <v>22.8</v>
      </c>
      <c r="G2008" s="19">
        <v>23.1</v>
      </c>
      <c r="H2008" s="19">
        <v>24.0285714285714</v>
      </c>
      <c r="I2008" s="32"/>
      <c r="J2008" s="33">
        <v>121.666000000001</v>
      </c>
      <c r="K2008" s="33">
        <v>116.9625</v>
      </c>
      <c r="L2008" s="33">
        <v>137.74</v>
      </c>
      <c r="M2008" s="7"/>
      <c r="N2008" s="7"/>
      <c r="O2008" s="19"/>
      <c r="P2008" s="19"/>
    </row>
    <row r="2009" ht="16.6" customHeight="1">
      <c r="A2009" s="29">
        <v>44228</v>
      </c>
      <c r="B2009" s="30">
        <v>36.8</v>
      </c>
      <c r="C2009" s="19">
        <v>35.8</v>
      </c>
      <c r="D2009" s="19">
        <v>36.1285714285714</v>
      </c>
      <c r="E2009" s="31"/>
      <c r="F2009" s="30">
        <v>22.2</v>
      </c>
      <c r="G2009" s="19">
        <v>22.6</v>
      </c>
      <c r="H2009" s="19">
        <v>23.2857142857143</v>
      </c>
      <c r="I2009" s="32"/>
      <c r="J2009" s="33">
        <v>99.3140000000012</v>
      </c>
      <c r="K2009" s="33">
        <v>103.979166666667</v>
      </c>
      <c r="L2009" s="33">
        <v>105.685714285714</v>
      </c>
      <c r="M2009" s="7"/>
      <c r="N2009" s="7"/>
      <c r="O2009" s="19"/>
      <c r="P2009" s="19"/>
    </row>
    <row r="2010" ht="16.6" customHeight="1">
      <c r="A2010" s="29">
        <v>44256</v>
      </c>
      <c r="B2010" s="30">
        <v>34.9</v>
      </c>
      <c r="C2010" s="19">
        <v>34.9</v>
      </c>
      <c r="D2010" s="19">
        <v>35.4380952380952</v>
      </c>
      <c r="E2010" s="31"/>
      <c r="F2010" s="30">
        <v>20.3</v>
      </c>
      <c r="G2010" s="19">
        <v>20.8</v>
      </c>
      <c r="H2010" s="19">
        <v>21.7714285714286</v>
      </c>
      <c r="I2010" s="32"/>
      <c r="J2010" s="33">
        <v>57.1500000000007</v>
      </c>
      <c r="K2010" s="33">
        <v>59.5083333333333</v>
      </c>
      <c r="L2010" s="33">
        <v>67.8857142857143</v>
      </c>
      <c r="M2010" s="7"/>
      <c r="N2010" s="7"/>
      <c r="O2010" s="19"/>
      <c r="P2010" s="19"/>
    </row>
    <row r="2011" ht="16.6" customHeight="1">
      <c r="A2011" s="29">
        <v>44287</v>
      </c>
      <c r="B2011" s="30">
        <v>32.8</v>
      </c>
      <c r="C2011" s="19">
        <v>32.8</v>
      </c>
      <c r="D2011" s="19">
        <v>33.245</v>
      </c>
      <c r="E2011" s="31"/>
      <c r="F2011" s="30">
        <v>16.7</v>
      </c>
      <c r="G2011" s="19">
        <v>17.1</v>
      </c>
      <c r="H2011" s="19">
        <v>18.24</v>
      </c>
      <c r="I2011" s="32"/>
      <c r="J2011" s="33">
        <v>21.5900000000003</v>
      </c>
      <c r="K2011" s="33">
        <v>23.9083333333333</v>
      </c>
      <c r="L2011" s="33">
        <v>24.095</v>
      </c>
      <c r="M2011" s="7"/>
      <c r="N2011" s="7"/>
      <c r="O2011" s="19"/>
      <c r="P2011" s="19"/>
    </row>
    <row r="2012" ht="16.6" customHeight="1">
      <c r="A2012" s="29">
        <v>44317</v>
      </c>
      <c r="B2012" s="30">
        <v>29.1</v>
      </c>
      <c r="C2012" s="19">
        <v>29.1</v>
      </c>
      <c r="D2012" s="19">
        <v>29.59</v>
      </c>
      <c r="E2012" s="31"/>
      <c r="F2012" s="30">
        <v>12.3</v>
      </c>
      <c r="G2012" s="19">
        <v>13.2</v>
      </c>
      <c r="H2012" s="19">
        <v>14.04</v>
      </c>
      <c r="I2012" s="32"/>
      <c r="J2012" s="33">
        <v>14.7320000000002</v>
      </c>
      <c r="K2012" s="33">
        <v>15.1833333333333</v>
      </c>
      <c r="L2012" s="33">
        <v>8.130000000000001</v>
      </c>
      <c r="M2012" s="7"/>
      <c r="N2012" s="7"/>
      <c r="O2012" s="19"/>
      <c r="P2012" s="19"/>
    </row>
    <row r="2013" ht="16.6" customHeight="1">
      <c r="A2013" s="29">
        <v>44348</v>
      </c>
      <c r="B2013" s="30">
        <v>26.3</v>
      </c>
      <c r="C2013" s="19">
        <v>26.2</v>
      </c>
      <c r="D2013" s="19">
        <v>26.52</v>
      </c>
      <c r="E2013" s="31"/>
      <c r="F2013" s="30">
        <v>9.699999999999999</v>
      </c>
      <c r="G2013" s="19">
        <v>9.9</v>
      </c>
      <c r="H2013" s="19">
        <v>10.845</v>
      </c>
      <c r="I2013" s="32"/>
      <c r="J2013" s="33">
        <v>17.5260000000002</v>
      </c>
      <c r="K2013" s="33">
        <v>17.7375</v>
      </c>
      <c r="L2013" s="33">
        <v>17.5</v>
      </c>
      <c r="M2013" s="7"/>
      <c r="N2013" s="7"/>
      <c r="O2013" s="19"/>
      <c r="P2013" s="19"/>
    </row>
    <row r="2014" ht="16.6" customHeight="1">
      <c r="A2014" s="29">
        <v>44378</v>
      </c>
      <c r="B2014" s="30">
        <v>26.2</v>
      </c>
      <c r="C2014" s="19">
        <v>26</v>
      </c>
      <c r="D2014" s="19">
        <v>26.815</v>
      </c>
      <c r="E2014" s="31"/>
      <c r="F2014" s="30">
        <v>8.199999999999999</v>
      </c>
      <c r="G2014" s="19">
        <v>8.699999999999999</v>
      </c>
      <c r="H2014" s="19">
        <v>9.744999999999999</v>
      </c>
      <c r="I2014" s="32"/>
      <c r="J2014" s="33">
        <v>6.85800000000008</v>
      </c>
      <c r="K2014" s="33">
        <v>3.4625</v>
      </c>
      <c r="L2014" s="33">
        <v>11.265</v>
      </c>
      <c r="M2014" s="7"/>
      <c r="N2014" s="7"/>
      <c r="O2014" s="19"/>
      <c r="P2014" s="19"/>
    </row>
    <row r="2015" ht="16.6" customHeight="1">
      <c r="A2015" s="29">
        <v>44409</v>
      </c>
      <c r="B2015" s="30">
        <v>28.8</v>
      </c>
      <c r="C2015" s="19">
        <v>28.6</v>
      </c>
      <c r="D2015" s="19">
        <v>28.895</v>
      </c>
      <c r="E2015" s="31"/>
      <c r="F2015" s="30">
        <v>9.9</v>
      </c>
      <c r="G2015" s="19">
        <v>10.1</v>
      </c>
      <c r="H2015" s="19">
        <v>10.735</v>
      </c>
      <c r="I2015" s="32"/>
      <c r="J2015" s="33">
        <v>3.30200000000004</v>
      </c>
      <c r="K2015" s="33">
        <v>3.31666666666667</v>
      </c>
      <c r="L2015" s="33">
        <v>4.61</v>
      </c>
      <c r="M2015" s="7"/>
      <c r="N2015" s="7"/>
      <c r="O2015" s="19"/>
      <c r="P2015" s="19"/>
    </row>
    <row r="2016" ht="16.6" customHeight="1">
      <c r="A2016" s="29">
        <v>44440</v>
      </c>
      <c r="B2016" s="30">
        <v>32.6</v>
      </c>
      <c r="C2016" s="19">
        <v>32.3</v>
      </c>
      <c r="D2016" s="19">
        <v>33</v>
      </c>
      <c r="E2016" s="31"/>
      <c r="F2016" s="30">
        <v>13.7</v>
      </c>
      <c r="G2016" s="19">
        <v>14</v>
      </c>
      <c r="H2016" s="19">
        <v>15.235</v>
      </c>
      <c r="I2016" s="32"/>
      <c r="J2016" s="33">
        <v>6.60400000000008</v>
      </c>
      <c r="K2016" s="33">
        <v>3.7</v>
      </c>
      <c r="L2016" s="33">
        <v>3.47</v>
      </c>
      <c r="M2016" s="7"/>
      <c r="N2016" s="7"/>
      <c r="O2016" s="19"/>
      <c r="P2016" s="19"/>
    </row>
    <row r="2017" ht="16.6" customHeight="1">
      <c r="A2017" s="29">
        <v>44470</v>
      </c>
      <c r="B2017" s="30">
        <v>36.2</v>
      </c>
      <c r="C2017" s="19">
        <v>35.9</v>
      </c>
      <c r="D2017" s="19">
        <v>36.275</v>
      </c>
      <c r="E2017" s="31"/>
      <c r="F2017" s="30">
        <v>17.8</v>
      </c>
      <c r="G2017" s="19">
        <v>18.1</v>
      </c>
      <c r="H2017" s="19">
        <v>19.365</v>
      </c>
      <c r="I2017" s="32"/>
      <c r="J2017" s="33">
        <v>16.2560000000002</v>
      </c>
      <c r="K2017" s="33">
        <v>19.7875</v>
      </c>
      <c r="L2017" s="33">
        <v>10.53</v>
      </c>
      <c r="M2017" s="7"/>
      <c r="N2017" s="7"/>
      <c r="O2017" s="19"/>
      <c r="P2017" s="19"/>
    </row>
    <row r="2018" ht="16.6" customHeight="1">
      <c r="A2018" s="29">
        <v>44501</v>
      </c>
      <c r="B2018" s="30">
        <v>37.5</v>
      </c>
      <c r="C2018" s="19">
        <v>37.6</v>
      </c>
      <c r="D2018" s="19">
        <v>37.74</v>
      </c>
      <c r="E2018" s="31"/>
      <c r="F2018" s="30">
        <v>20.6</v>
      </c>
      <c r="G2018" s="19">
        <v>21</v>
      </c>
      <c r="H2018" s="19">
        <v>22.345</v>
      </c>
      <c r="I2018" s="32"/>
      <c r="J2018" s="33">
        <v>32.7660000000004</v>
      </c>
      <c r="K2018" s="33">
        <v>46.9916666666667</v>
      </c>
      <c r="L2018" s="33">
        <v>37.79</v>
      </c>
      <c r="M2018" s="7"/>
      <c r="N2018" s="7"/>
      <c r="O2018" s="19">
        <f>AVERAGE(B2020,F2020)</f>
        <v>24.6833333333334</v>
      </c>
      <c r="P2018" t="s" s="34">
        <v>16</v>
      </c>
    </row>
    <row r="2019" ht="16.6" customHeight="1">
      <c r="A2019" s="29">
        <v>44531</v>
      </c>
      <c r="B2019" s="30">
        <v>37.9</v>
      </c>
      <c r="C2019" s="19">
        <v>38.1</v>
      </c>
      <c r="D2019" s="19">
        <v>38.285</v>
      </c>
      <c r="E2019" s="31"/>
      <c r="F2019" s="30">
        <v>22.2</v>
      </c>
      <c r="G2019" s="19">
        <v>22.6</v>
      </c>
      <c r="H2019" s="19">
        <v>23.885</v>
      </c>
      <c r="I2019" s="32"/>
      <c r="J2019" s="33">
        <v>69.34200000000079</v>
      </c>
      <c r="K2019" s="33">
        <v>79.1458333333333</v>
      </c>
      <c r="L2019" s="33">
        <v>66.72</v>
      </c>
      <c r="M2019" s="7"/>
      <c r="N2019" s="7"/>
      <c r="O2019" s="19">
        <f>AVERAGE(D2020,H2020)</f>
        <v>25.5134920634921</v>
      </c>
      <c r="P2019" t="s" s="34">
        <v>17</v>
      </c>
    </row>
    <row r="2020" ht="16.6" customHeight="1">
      <c r="A2020" t="s" s="35">
        <v>18</v>
      </c>
      <c r="B2020" s="36">
        <f>AVERAGE(B2008:B2019)</f>
        <v>33</v>
      </c>
      <c r="C2020" s="36">
        <f>AVERAGE(C2008:C2019)</f>
        <v>32.85</v>
      </c>
      <c r="D2020" s="36">
        <f>AVERAGE(D2008:D2019)</f>
        <v>33.2335912698413</v>
      </c>
      <c r="E2020" s="37"/>
      <c r="F2020" s="36">
        <f>AVERAGE(F2008:F2019)</f>
        <v>16.3666666666667</v>
      </c>
      <c r="G2020" s="36">
        <f>AVERAGE(G2008:G2019)</f>
        <v>16.7666666666667</v>
      </c>
      <c r="H2020" s="36">
        <f>AVERAGE(H2008:H2019)</f>
        <v>17.7933928571429</v>
      </c>
      <c r="I2020" s="32"/>
      <c r="J2020" s="36">
        <f>AVERAGE(J2008:J2019)</f>
        <v>38.9255000000004</v>
      </c>
      <c r="K2020" s="36">
        <f>AVERAGE(K2008:K2019)</f>
        <v>41.1402777777778</v>
      </c>
      <c r="L2020" s="36">
        <f>AVERAGE(L2008:L2019)</f>
        <v>41.285119047619</v>
      </c>
      <c r="M2020" s="7"/>
      <c r="N2020" s="7"/>
      <c r="O2020" s="19">
        <f>O2019-O2018</f>
        <v>0.8301587301587</v>
      </c>
      <c r="P2020" t="s" s="39">
        <v>19</v>
      </c>
    </row>
    <row r="2021" ht="16.6" customHeight="1">
      <c r="A2021" t="s" s="40">
        <v>20</v>
      </c>
      <c r="B2021" s="49"/>
      <c r="C2021" s="19"/>
      <c r="D2021" s="19"/>
      <c r="E2021" s="37"/>
      <c r="F2021" s="49"/>
      <c r="G2021" s="19"/>
      <c r="H2021" t="s" s="40">
        <v>21</v>
      </c>
      <c r="I2021" s="32"/>
      <c r="J2021" s="19"/>
      <c r="K2021" s="19"/>
      <c r="L2021" s="19"/>
      <c r="M2021" s="43"/>
      <c r="N2021" s="19"/>
      <c r="O2021" s="19"/>
      <c r="P2021" s="19"/>
    </row>
    <row r="2022" ht="16.6" customHeight="1">
      <c r="A2022" s="55"/>
      <c r="B2022" s="49"/>
      <c r="C2022" s="19"/>
      <c r="D2022" s="19"/>
      <c r="E2022" s="37"/>
      <c r="F2022" s="49"/>
      <c r="G2022" s="19"/>
      <c r="H2022" s="19"/>
      <c r="I2022" s="32"/>
      <c r="J2022" s="19"/>
      <c r="K2022" s="19"/>
      <c r="L2022" s="19"/>
      <c r="M2022" s="43"/>
      <c r="N2022" s="28"/>
      <c r="O2022" s="19"/>
      <c r="P2022" s="28"/>
    </row>
    <row r="2023" ht="46.65" customHeight="1">
      <c r="A2023" t="s" s="20">
        <v>894</v>
      </c>
      <c r="B2023" t="s" s="21">
        <v>150</v>
      </c>
      <c r="C2023" t="s" s="22">
        <v>895</v>
      </c>
      <c r="D2023" t="s" s="22">
        <v>896</v>
      </c>
      <c r="E2023" s="23"/>
      <c r="F2023" t="s" s="21">
        <v>153</v>
      </c>
      <c r="G2023" t="s" s="24">
        <v>895</v>
      </c>
      <c r="H2023" t="s" s="24">
        <v>896</v>
      </c>
      <c r="I2023" s="25"/>
      <c r="J2023" t="s" s="21">
        <v>70</v>
      </c>
      <c r="K2023" t="s" s="26">
        <v>897</v>
      </c>
      <c r="L2023" t="s" s="26">
        <v>898</v>
      </c>
      <c r="M2023" t="s" s="45">
        <v>899</v>
      </c>
      <c r="N2023" s="7"/>
      <c r="O2023" s="19"/>
      <c r="P2023" s="19"/>
    </row>
    <row r="2024" ht="16.6" customHeight="1">
      <c r="A2024" s="29">
        <v>44197</v>
      </c>
      <c r="B2024" s="30">
        <v>32.3</v>
      </c>
      <c r="C2024" s="19">
        <v>31.5</v>
      </c>
      <c r="D2024" s="19">
        <v>31.6272727272727</v>
      </c>
      <c r="E2024" s="31"/>
      <c r="F2024" s="30">
        <v>23.4</v>
      </c>
      <c r="G2024" s="19">
        <v>23.7</v>
      </c>
      <c r="H2024" s="19">
        <v>24.0136363636364</v>
      </c>
      <c r="I2024" s="32"/>
      <c r="J2024" s="33">
        <v>421.132000000005</v>
      </c>
      <c r="K2024" s="33">
        <v>451.272</v>
      </c>
      <c r="L2024" s="33">
        <v>403.4</v>
      </c>
      <c r="M2024" s="7"/>
      <c r="N2024" s="7"/>
      <c r="O2024" s="19"/>
      <c r="P2024" s="19"/>
    </row>
    <row r="2025" ht="16.6" customHeight="1">
      <c r="A2025" s="29">
        <v>44228</v>
      </c>
      <c r="B2025" s="30">
        <v>31.8</v>
      </c>
      <c r="C2025" s="19">
        <v>31.3</v>
      </c>
      <c r="D2025" s="19">
        <v>31.5909090909091</v>
      </c>
      <c r="E2025" s="31"/>
      <c r="F2025" s="30">
        <v>23.2</v>
      </c>
      <c r="G2025" s="19">
        <v>23.8</v>
      </c>
      <c r="H2025" s="19">
        <v>24.1409090909091</v>
      </c>
      <c r="I2025" s="32"/>
      <c r="J2025" s="33">
        <v>393.446000000005</v>
      </c>
      <c r="K2025" s="33">
        <v>378.94</v>
      </c>
      <c r="L2025" s="33">
        <v>457.828571428571</v>
      </c>
      <c r="M2025" s="7"/>
      <c r="N2025" s="7"/>
      <c r="O2025" s="19"/>
      <c r="P2025" s="19"/>
    </row>
    <row r="2026" ht="16.6" customHeight="1">
      <c r="A2026" s="29">
        <v>44256</v>
      </c>
      <c r="B2026" s="30">
        <v>30.8</v>
      </c>
      <c r="C2026" s="19">
        <v>30.6</v>
      </c>
      <c r="D2026" s="19">
        <v>30.8954545454545</v>
      </c>
      <c r="E2026" s="31"/>
      <c r="F2026" s="30">
        <v>22.6</v>
      </c>
      <c r="G2026" s="19">
        <v>23.1</v>
      </c>
      <c r="H2026" s="19">
        <v>23.4863636363636</v>
      </c>
      <c r="I2026" s="32"/>
      <c r="J2026" s="33">
        <v>460.248000000006</v>
      </c>
      <c r="K2026" s="33">
        <v>421.596</v>
      </c>
      <c r="L2026" s="33">
        <v>400.666666666667</v>
      </c>
      <c r="M2026" s="7"/>
      <c r="N2026" s="7"/>
      <c r="O2026" s="19"/>
      <c r="P2026" s="19"/>
    </row>
    <row r="2027" ht="16.6" customHeight="1">
      <c r="A2027" s="29">
        <v>44287</v>
      </c>
      <c r="B2027" s="30">
        <v>29.4</v>
      </c>
      <c r="C2027" s="19">
        <v>29.3</v>
      </c>
      <c r="D2027" s="19">
        <v>29.6227272727273</v>
      </c>
      <c r="E2027" s="31"/>
      <c r="F2027" s="30">
        <v>21.1</v>
      </c>
      <c r="G2027" s="19">
        <v>21.7</v>
      </c>
      <c r="H2027" s="19">
        <v>22.1</v>
      </c>
      <c r="I2027" s="32"/>
      <c r="J2027" s="33">
        <v>293.878000000004</v>
      </c>
      <c r="K2027" s="33">
        <v>294.764</v>
      </c>
      <c r="L2027" s="33">
        <v>209.676190476190</v>
      </c>
      <c r="M2027" s="7"/>
      <c r="N2027" s="7"/>
      <c r="O2027" s="19"/>
      <c r="P2027" s="19"/>
    </row>
    <row r="2028" ht="16.6" customHeight="1">
      <c r="A2028" s="29">
        <v>44317</v>
      </c>
      <c r="B2028" s="30">
        <v>27.8</v>
      </c>
      <c r="C2028" s="19">
        <v>27.7</v>
      </c>
      <c r="D2028" s="19">
        <v>28.0272727272727</v>
      </c>
      <c r="E2028" s="31"/>
      <c r="F2028" s="30">
        <v>19</v>
      </c>
      <c r="G2028" s="19">
        <v>20</v>
      </c>
      <c r="H2028" s="19">
        <v>20.1181818181818</v>
      </c>
      <c r="I2028" s="32"/>
      <c r="J2028" s="33">
        <v>110.490000000001</v>
      </c>
      <c r="K2028" s="33">
        <v>104.648</v>
      </c>
      <c r="L2028" s="33">
        <v>76.59999999999999</v>
      </c>
      <c r="M2028" s="7"/>
      <c r="N2028" s="7"/>
      <c r="O2028" s="19"/>
      <c r="P2028" s="19"/>
    </row>
    <row r="2029" ht="16.6" customHeight="1">
      <c r="A2029" s="29">
        <v>44348</v>
      </c>
      <c r="B2029" s="30">
        <v>26.2</v>
      </c>
      <c r="C2029" s="19">
        <v>26.1</v>
      </c>
      <c r="D2029" s="19">
        <v>26.5681818181818</v>
      </c>
      <c r="E2029" s="31"/>
      <c r="F2029" s="30">
        <v>17.5</v>
      </c>
      <c r="G2029" s="19">
        <v>18</v>
      </c>
      <c r="H2029" s="19">
        <v>18.7227272727273</v>
      </c>
      <c r="I2029" s="32"/>
      <c r="J2029" s="33">
        <v>71.1200000000009</v>
      </c>
      <c r="K2029" s="33">
        <v>73.62</v>
      </c>
      <c r="L2029" s="33">
        <v>43.1571428571429</v>
      </c>
      <c r="M2029" s="7"/>
      <c r="N2029" s="7"/>
      <c r="O2029" s="19"/>
      <c r="P2029" s="19"/>
    </row>
    <row r="2030" ht="16.6" customHeight="1">
      <c r="A2030" s="29">
        <v>44378</v>
      </c>
      <c r="B2030" s="30">
        <v>25.9</v>
      </c>
      <c r="C2030" s="19">
        <v>25.8</v>
      </c>
      <c r="D2030" s="19">
        <v>26.252380952381</v>
      </c>
      <c r="E2030" s="31"/>
      <c r="F2030" s="30">
        <v>16.2</v>
      </c>
      <c r="G2030" s="19">
        <v>17.1</v>
      </c>
      <c r="H2030" s="19">
        <v>17.3666666666667</v>
      </c>
      <c r="I2030" s="32"/>
      <c r="J2030" s="33">
        <v>40.3860000000005</v>
      </c>
      <c r="K2030" s="33">
        <v>39.456</v>
      </c>
      <c r="L2030" s="33">
        <v>34.0590909090909</v>
      </c>
      <c r="M2030" s="7"/>
      <c r="N2030" s="7"/>
      <c r="O2030" s="19"/>
      <c r="P2030" s="19"/>
    </row>
    <row r="2031" ht="16.6" customHeight="1">
      <c r="A2031" s="29">
        <v>44409</v>
      </c>
      <c r="B2031" s="30">
        <v>26.6</v>
      </c>
      <c r="C2031" s="19">
        <v>26.7</v>
      </c>
      <c r="D2031" s="19">
        <v>27.2380952380952</v>
      </c>
      <c r="E2031" s="31"/>
      <c r="F2031" s="30">
        <v>16.4</v>
      </c>
      <c r="G2031" s="19">
        <v>17.4</v>
      </c>
      <c r="H2031" s="19">
        <v>17.2380952380952</v>
      </c>
      <c r="I2031" s="32"/>
      <c r="J2031" s="33">
        <v>43.1800000000005</v>
      </c>
      <c r="K2031" s="33">
        <v>39.272</v>
      </c>
      <c r="L2031" s="33">
        <v>19.7714285714286</v>
      </c>
      <c r="M2031" s="7"/>
      <c r="N2031" s="7"/>
      <c r="O2031" s="19"/>
      <c r="P2031" s="19"/>
    </row>
    <row r="2032" ht="16.6" customHeight="1">
      <c r="A2032" s="29">
        <v>44440</v>
      </c>
      <c r="B2032" s="30">
        <v>28.3</v>
      </c>
      <c r="C2032" s="19">
        <v>28.2</v>
      </c>
      <c r="D2032" s="19">
        <v>28.8666666666667</v>
      </c>
      <c r="E2032" s="31"/>
      <c r="F2032" s="30">
        <v>17.8</v>
      </c>
      <c r="G2032" s="19">
        <v>18.7</v>
      </c>
      <c r="H2032" s="19">
        <v>18.9095238095238</v>
      </c>
      <c r="I2032" s="32"/>
      <c r="J2032" s="33">
        <v>42.9260000000005</v>
      </c>
      <c r="K2032" s="33">
        <v>34.276</v>
      </c>
      <c r="L2032" s="33">
        <v>24.94</v>
      </c>
      <c r="M2032" s="7"/>
      <c r="N2032" s="7"/>
      <c r="O2032" s="19"/>
      <c r="P2032" s="19"/>
    </row>
    <row r="2033" ht="16.6" customHeight="1">
      <c r="A2033" s="29">
        <v>44470</v>
      </c>
      <c r="B2033" s="30">
        <v>30.1</v>
      </c>
      <c r="C2033" s="19">
        <v>29.6</v>
      </c>
      <c r="D2033" s="19">
        <v>30.0380952380952</v>
      </c>
      <c r="E2033" s="31"/>
      <c r="F2033" s="30">
        <v>19.9</v>
      </c>
      <c r="G2033" s="19">
        <v>20.6</v>
      </c>
      <c r="H2033" s="19">
        <v>20.9190476190476</v>
      </c>
      <c r="I2033" s="32"/>
      <c r="J2033" s="33">
        <v>53.0860000000006</v>
      </c>
      <c r="K2033" s="33">
        <v>65.928</v>
      </c>
      <c r="L2033" s="33">
        <v>67.815</v>
      </c>
      <c r="M2033" s="7"/>
      <c r="N2033" s="7"/>
      <c r="O2033" s="19"/>
      <c r="P2033" s="19"/>
    </row>
    <row r="2034" ht="16.6" customHeight="1">
      <c r="A2034" s="29">
        <v>44501</v>
      </c>
      <c r="B2034" s="30">
        <v>31.3</v>
      </c>
      <c r="C2034" s="19">
        <v>30.7</v>
      </c>
      <c r="D2034" s="19">
        <v>31.3047619047619</v>
      </c>
      <c r="E2034" s="31"/>
      <c r="F2034" s="30">
        <v>21.4</v>
      </c>
      <c r="G2034" s="19">
        <v>22.3</v>
      </c>
      <c r="H2034" s="19">
        <v>22.5142857142857</v>
      </c>
      <c r="I2034" s="32"/>
      <c r="J2034" s="33">
        <v>96.2660000000012</v>
      </c>
      <c r="K2034" s="33">
        <v>78.16800000000001</v>
      </c>
      <c r="L2034" s="33">
        <v>79.9142857142857</v>
      </c>
      <c r="M2034" s="7"/>
      <c r="N2034" s="7"/>
      <c r="O2034" s="19">
        <f>AVERAGE(B2036,F2036)</f>
        <v>24.7541666666667</v>
      </c>
      <c r="P2034" t="s" s="34">
        <v>16</v>
      </c>
    </row>
    <row r="2035" ht="16.6" customHeight="1">
      <c r="A2035" s="29">
        <v>44531</v>
      </c>
      <c r="B2035" s="30">
        <v>32.3</v>
      </c>
      <c r="C2035" s="19">
        <v>31.5</v>
      </c>
      <c r="D2035" s="19">
        <v>31.9333333333333</v>
      </c>
      <c r="E2035" s="31"/>
      <c r="F2035" s="30">
        <v>22.8</v>
      </c>
      <c r="G2035" s="19">
        <v>23.4</v>
      </c>
      <c r="H2035" s="19">
        <v>23.7571428571429</v>
      </c>
      <c r="I2035" s="32"/>
      <c r="J2035" s="33">
        <v>219.202000000003</v>
      </c>
      <c r="K2035" s="33">
        <v>235.344</v>
      </c>
      <c r="L2035" s="33">
        <v>192.625</v>
      </c>
      <c r="M2035" s="7"/>
      <c r="N2035" s="7"/>
      <c r="O2035" s="19">
        <f>AVERAGE(D2036,H2036)</f>
        <v>25.3021554834055</v>
      </c>
      <c r="P2035" t="s" s="34">
        <v>17</v>
      </c>
    </row>
    <row r="2036" ht="16.6" customHeight="1">
      <c r="A2036" t="s" s="35">
        <v>18</v>
      </c>
      <c r="B2036" s="36">
        <f>AVERAGE(B2024:B2035)</f>
        <v>29.4</v>
      </c>
      <c r="C2036" s="36">
        <f>AVERAGE(C2024:C2035)</f>
        <v>29.0833333333333</v>
      </c>
      <c r="D2036" s="36">
        <f>AVERAGE(D2024:D2035)</f>
        <v>29.497095959596</v>
      </c>
      <c r="E2036" s="37"/>
      <c r="F2036" s="36">
        <f>AVERAGE(F2024:F2035)</f>
        <v>20.1083333333333</v>
      </c>
      <c r="G2036" s="36">
        <f>AVERAGE(G2024:G2035)</f>
        <v>20.8166666666667</v>
      </c>
      <c r="H2036" s="36">
        <f>AVERAGE(H2024:H2035)</f>
        <v>21.107215007215</v>
      </c>
      <c r="I2036" s="32"/>
      <c r="J2036" s="36">
        <f>AVERAGE(J2024:J2035)</f>
        <v>187.113333333336</v>
      </c>
      <c r="K2036" s="36">
        <f>AVERAGE(K2024:K2035)</f>
        <v>184.773666666667</v>
      </c>
      <c r="L2036" s="36">
        <f>AVERAGE(L2024:L2035)</f>
        <v>167.537781385281</v>
      </c>
      <c r="M2036" s="7"/>
      <c r="N2036" s="7"/>
      <c r="O2036" s="19">
        <f>O2035-O2034</f>
        <v>0.5479888167388</v>
      </c>
      <c r="P2036" t="s" s="39">
        <v>19</v>
      </c>
    </row>
    <row r="2037" ht="16.6" customHeight="1">
      <c r="A2037" t="s" s="40">
        <v>20</v>
      </c>
      <c r="B2037" s="49"/>
      <c r="C2037" s="19"/>
      <c r="D2037" t="s" s="40">
        <v>55</v>
      </c>
      <c r="E2037" s="37"/>
      <c r="F2037" s="49"/>
      <c r="G2037" s="19"/>
      <c r="H2037" t="s" s="40">
        <v>21</v>
      </c>
      <c r="I2037" s="32"/>
      <c r="J2037" s="19"/>
      <c r="K2037" s="19"/>
      <c r="L2037" s="19"/>
      <c r="M2037" s="43"/>
      <c r="N2037" s="19"/>
      <c r="O2037" s="19"/>
      <c r="P2037" s="19"/>
    </row>
    <row r="2038" ht="16.6" customHeight="1">
      <c r="A2038" s="55"/>
      <c r="B2038" s="49"/>
      <c r="C2038" s="19"/>
      <c r="D2038" s="19"/>
      <c r="E2038" s="37"/>
      <c r="F2038" s="49"/>
      <c r="G2038" s="19"/>
      <c r="H2038" s="19"/>
      <c r="I2038" s="32"/>
      <c r="J2038" s="19"/>
      <c r="K2038" s="19"/>
      <c r="L2038" s="19"/>
      <c r="M2038" s="43"/>
      <c r="N2038" s="28"/>
      <c r="O2038" s="19"/>
      <c r="P2038" s="19"/>
    </row>
    <row r="2039" ht="46.65" customHeight="1">
      <c r="A2039" t="s" s="20">
        <v>900</v>
      </c>
      <c r="B2039" t="s" s="21">
        <v>150</v>
      </c>
      <c r="C2039" t="s" s="22">
        <v>901</v>
      </c>
      <c r="D2039" t="s" s="22">
        <v>901</v>
      </c>
      <c r="E2039" s="23"/>
      <c r="F2039" t="s" s="21">
        <v>153</v>
      </c>
      <c r="G2039" t="s" s="24">
        <v>901</v>
      </c>
      <c r="H2039" t="s" s="24">
        <v>901</v>
      </c>
      <c r="I2039" s="32"/>
      <c r="J2039" t="s" s="21">
        <v>334</v>
      </c>
      <c r="K2039" t="s" s="26">
        <v>902</v>
      </c>
      <c r="L2039" t="s" s="26">
        <v>903</v>
      </c>
      <c r="M2039" t="s" s="45">
        <v>904</v>
      </c>
      <c r="N2039" s="7"/>
      <c r="O2039" s="19"/>
      <c r="P2039" s="19"/>
    </row>
    <row r="2040" ht="16.6" customHeight="1">
      <c r="A2040" s="29">
        <v>44197</v>
      </c>
      <c r="B2040" s="30">
        <v>31.5</v>
      </c>
      <c r="C2040" s="19">
        <v>32</v>
      </c>
      <c r="D2040" s="19">
        <v>32</v>
      </c>
      <c r="E2040" s="31"/>
      <c r="F2040" s="30">
        <v>24.2</v>
      </c>
      <c r="G2040" s="19">
        <v>24.4</v>
      </c>
      <c r="H2040" s="19">
        <v>24.4</v>
      </c>
      <c r="I2040" s="32"/>
      <c r="J2040" s="33">
        <v>368.554000000004</v>
      </c>
      <c r="K2040" s="33">
        <v>386.868</v>
      </c>
      <c r="L2040" s="33">
        <v>303.275</v>
      </c>
      <c r="M2040" s="7"/>
      <c r="N2040" s="7"/>
      <c r="O2040" s="19"/>
      <c r="P2040" s="19"/>
    </row>
    <row r="2041" ht="16.6" customHeight="1">
      <c r="A2041" s="29">
        <v>44228</v>
      </c>
      <c r="B2041" s="30">
        <v>31.2</v>
      </c>
      <c r="C2041" s="19">
        <v>31.8</v>
      </c>
      <c r="D2041" s="19">
        <v>31.8</v>
      </c>
      <c r="E2041" s="31"/>
      <c r="F2041" s="30">
        <v>24.2</v>
      </c>
      <c r="G2041" s="19">
        <v>24.3</v>
      </c>
      <c r="H2041" s="19">
        <v>24.3</v>
      </c>
      <c r="I2041" s="32"/>
      <c r="J2041" s="33">
        <v>345.186000000004</v>
      </c>
      <c r="K2041" s="33">
        <v>322.82</v>
      </c>
      <c r="L2041" s="33">
        <v>325.871428571429</v>
      </c>
      <c r="M2041" s="7"/>
      <c r="N2041" s="7"/>
      <c r="O2041" s="19"/>
      <c r="P2041" s="19"/>
    </row>
    <row r="2042" ht="16.6" customHeight="1">
      <c r="A2042" s="29">
        <v>44256</v>
      </c>
      <c r="B2042" s="30">
        <v>30.3</v>
      </c>
      <c r="C2042" s="19">
        <v>30.5</v>
      </c>
      <c r="D2042" s="19">
        <v>30.5</v>
      </c>
      <c r="E2042" s="31"/>
      <c r="F2042" s="30">
        <v>23.8</v>
      </c>
      <c r="G2042" s="19">
        <v>23.9</v>
      </c>
      <c r="H2042" s="19">
        <v>23.9</v>
      </c>
      <c r="I2042" s="32"/>
      <c r="J2042" s="33">
        <v>387.350000000005</v>
      </c>
      <c r="K2042" s="33">
        <v>387.436</v>
      </c>
      <c r="L2042" s="33">
        <v>380.466666666667</v>
      </c>
      <c r="M2042" s="7"/>
      <c r="N2042" s="7"/>
      <c r="O2042" s="19"/>
      <c r="P2042" s="19"/>
    </row>
    <row r="2043" ht="16.6" customHeight="1">
      <c r="A2043" s="29">
        <v>44287</v>
      </c>
      <c r="B2043" s="30">
        <v>29.2</v>
      </c>
      <c r="C2043" s="19">
        <v>29.2</v>
      </c>
      <c r="D2043" s="19">
        <v>29.2</v>
      </c>
      <c r="E2043" s="31"/>
      <c r="F2043" s="30">
        <v>23.1</v>
      </c>
      <c r="G2043" s="19">
        <v>23.1</v>
      </c>
      <c r="H2043" s="19">
        <v>23.1</v>
      </c>
      <c r="I2043" s="32"/>
      <c r="J2043" s="33">
        <v>222.758000000003</v>
      </c>
      <c r="K2043" s="33">
        <v>191.308</v>
      </c>
      <c r="L2043" s="33">
        <v>158.257142857143</v>
      </c>
      <c r="M2043" s="7"/>
      <c r="N2043" s="7"/>
      <c r="O2043" s="19"/>
      <c r="P2043" s="19"/>
    </row>
    <row r="2044" ht="16.6" customHeight="1">
      <c r="A2044" s="29">
        <v>44317</v>
      </c>
      <c r="B2044" s="30">
        <v>27.8</v>
      </c>
      <c r="C2044" s="19">
        <v>27.8</v>
      </c>
      <c r="D2044" s="19">
        <v>27.8</v>
      </c>
      <c r="E2044" s="31"/>
      <c r="F2044" s="30">
        <v>21.4</v>
      </c>
      <c r="G2044" s="19">
        <v>21.2</v>
      </c>
      <c r="H2044" s="19">
        <v>21.2</v>
      </c>
      <c r="I2044" s="32"/>
      <c r="J2044" s="33">
        <v>72.89800000000091</v>
      </c>
      <c r="K2044" s="33">
        <v>75.604</v>
      </c>
      <c r="L2044" s="33">
        <v>49.847619047619</v>
      </c>
      <c r="M2044" s="7"/>
      <c r="N2044" s="7"/>
      <c r="O2044" s="19"/>
      <c r="P2044" s="19"/>
    </row>
    <row r="2045" ht="16.6" customHeight="1">
      <c r="A2045" s="29">
        <v>44348</v>
      </c>
      <c r="B2045" s="30">
        <v>26.6</v>
      </c>
      <c r="C2045" s="19">
        <v>26.8</v>
      </c>
      <c r="D2045" s="19">
        <v>26.8</v>
      </c>
      <c r="E2045" s="31"/>
      <c r="F2045" s="30">
        <v>19.8</v>
      </c>
      <c r="G2045" s="19">
        <v>19.7</v>
      </c>
      <c r="H2045" s="19">
        <v>19.7</v>
      </c>
      <c r="I2045" s="32"/>
      <c r="J2045" s="33">
        <v>51.5620000000006</v>
      </c>
      <c r="K2045" s="33">
        <v>58.488</v>
      </c>
      <c r="L2045" s="33">
        <v>35.6285714285714</v>
      </c>
      <c r="M2045" s="7"/>
      <c r="N2045" s="7"/>
      <c r="O2045" s="19"/>
      <c r="P2045" s="19"/>
    </row>
    <row r="2046" ht="16.6" customHeight="1">
      <c r="A2046" s="29">
        <v>44378</v>
      </c>
      <c r="B2046" s="30">
        <v>25.9</v>
      </c>
      <c r="C2046" s="19">
        <v>26.3</v>
      </c>
      <c r="D2046" s="19">
        <v>26.3</v>
      </c>
      <c r="E2046" s="31"/>
      <c r="F2046" s="30">
        <v>19</v>
      </c>
      <c r="G2046" s="19">
        <v>18.1</v>
      </c>
      <c r="H2046" s="19">
        <v>18.1</v>
      </c>
      <c r="I2046" s="32"/>
      <c r="J2046" s="33">
        <v>25.1460000000003</v>
      </c>
      <c r="K2046" s="33">
        <v>25.688</v>
      </c>
      <c r="L2046" s="33">
        <v>21.1090909090909</v>
      </c>
      <c r="M2046" s="7"/>
      <c r="N2046" s="7"/>
      <c r="O2046" s="19"/>
      <c r="P2046" s="19"/>
    </row>
    <row r="2047" ht="16.6" customHeight="1">
      <c r="A2047" s="29">
        <v>44409</v>
      </c>
      <c r="B2047" s="30">
        <v>26.7</v>
      </c>
      <c r="C2047" s="19">
        <v>27.2</v>
      </c>
      <c r="D2047" s="19">
        <v>27.2</v>
      </c>
      <c r="E2047" s="31"/>
      <c r="F2047" s="30">
        <v>19.7</v>
      </c>
      <c r="G2047" s="19">
        <v>18.3</v>
      </c>
      <c r="H2047" s="19">
        <v>18.3</v>
      </c>
      <c r="I2047" s="32"/>
      <c r="J2047" s="33">
        <v>32.0040000000004</v>
      </c>
      <c r="K2047" s="33">
        <v>27.7</v>
      </c>
      <c r="L2047" s="33">
        <v>14.6380952380952</v>
      </c>
      <c r="M2047" s="7"/>
      <c r="N2047" s="7"/>
      <c r="O2047" s="19"/>
      <c r="P2047" s="19"/>
    </row>
    <row r="2048" ht="16.6" customHeight="1">
      <c r="A2048" s="29">
        <v>44440</v>
      </c>
      <c r="B2048" s="30">
        <v>27.9</v>
      </c>
      <c r="C2048" s="19">
        <v>28.8</v>
      </c>
      <c r="D2048" s="19">
        <v>28.8</v>
      </c>
      <c r="E2048" s="31"/>
      <c r="F2048" s="30">
        <v>21.2</v>
      </c>
      <c r="G2048" s="19">
        <v>20.8</v>
      </c>
      <c r="H2048" s="19">
        <v>20.8</v>
      </c>
      <c r="I2048" s="32"/>
      <c r="J2048" s="33">
        <v>14.9860000000002</v>
      </c>
      <c r="K2048" s="33">
        <v>15.616</v>
      </c>
      <c r="L2048" s="33">
        <v>8.504761904761899</v>
      </c>
      <c r="M2048" s="7"/>
      <c r="N2048" s="7"/>
      <c r="O2048" s="19"/>
      <c r="P2048" s="19"/>
    </row>
    <row r="2049" ht="16.6" customHeight="1">
      <c r="A2049" s="29">
        <v>44470</v>
      </c>
      <c r="B2049" s="30">
        <v>29.6</v>
      </c>
      <c r="C2049" s="19">
        <v>30.4</v>
      </c>
      <c r="D2049" s="19">
        <v>30.4</v>
      </c>
      <c r="E2049" s="31"/>
      <c r="F2049" s="30">
        <v>22.8</v>
      </c>
      <c r="G2049" s="19">
        <v>22.5</v>
      </c>
      <c r="H2049" s="19">
        <v>22.5</v>
      </c>
      <c r="I2049" s="32"/>
      <c r="J2049" s="33">
        <v>27.4320000000003</v>
      </c>
      <c r="K2049" s="33">
        <v>30.48</v>
      </c>
      <c r="L2049" s="33">
        <v>24.8333333333333</v>
      </c>
      <c r="M2049" s="7"/>
      <c r="N2049" s="7"/>
      <c r="O2049" s="19"/>
      <c r="P2049" s="19"/>
    </row>
    <row r="2050" ht="16.6" customHeight="1">
      <c r="A2050" s="29">
        <v>44501</v>
      </c>
      <c r="B2050" s="30">
        <v>30.8</v>
      </c>
      <c r="C2050" s="19">
        <v>31.7</v>
      </c>
      <c r="D2050" s="19">
        <v>31.7</v>
      </c>
      <c r="E2050" s="31"/>
      <c r="F2050" s="30">
        <v>23.8</v>
      </c>
      <c r="G2050" s="19">
        <v>23.8</v>
      </c>
      <c r="H2050" s="19">
        <v>23.8</v>
      </c>
      <c r="I2050" s="32"/>
      <c r="J2050" s="33">
        <v>65.2780000000008</v>
      </c>
      <c r="K2050" s="33">
        <v>46.444</v>
      </c>
      <c r="L2050" s="33">
        <v>57.7714285714286</v>
      </c>
      <c r="M2050" s="7"/>
      <c r="N2050" s="7"/>
      <c r="O2050" s="19">
        <f>AVERAGE(B2052,F2052)</f>
        <v>25.6875</v>
      </c>
      <c r="P2050" t="s" s="34">
        <v>16</v>
      </c>
    </row>
    <row r="2051" ht="16.6" customHeight="1">
      <c r="A2051" s="29">
        <v>44531</v>
      </c>
      <c r="B2051" s="30">
        <v>31.7</v>
      </c>
      <c r="C2051" s="19">
        <v>32.4</v>
      </c>
      <c r="D2051" s="19">
        <v>32.4</v>
      </c>
      <c r="E2051" s="31"/>
      <c r="F2051" s="30">
        <v>24.3</v>
      </c>
      <c r="G2051" s="19">
        <v>24.5</v>
      </c>
      <c r="H2051" s="19">
        <v>24.5</v>
      </c>
      <c r="I2051" s="32"/>
      <c r="J2051" s="33">
        <v>171.196000000002</v>
      </c>
      <c r="K2051" s="33">
        <v>205.416</v>
      </c>
      <c r="L2051" s="33">
        <v>174.533333333333</v>
      </c>
      <c r="M2051" s="7"/>
      <c r="N2051" s="7"/>
      <c r="O2051" s="19">
        <f>AVERAGE(D2052,H2052)</f>
        <v>25.8125</v>
      </c>
      <c r="P2051" t="s" s="34">
        <v>17</v>
      </c>
    </row>
    <row r="2052" ht="16.6" customHeight="1">
      <c r="A2052" t="s" s="35">
        <v>18</v>
      </c>
      <c r="B2052" s="36">
        <f>AVERAGE(B2040:B2051)</f>
        <v>29.1</v>
      </c>
      <c r="C2052" s="36">
        <f>AVERAGE(C2040:C2051)</f>
        <v>29.575</v>
      </c>
      <c r="D2052" s="36">
        <f>AVERAGE(D2040:D2051)</f>
        <v>29.575</v>
      </c>
      <c r="E2052" s="37"/>
      <c r="F2052" s="36">
        <f>AVERAGE(F2040:F2051)</f>
        <v>22.275</v>
      </c>
      <c r="G2052" s="36">
        <f>AVERAGE(G2040:G2051)</f>
        <v>22.05</v>
      </c>
      <c r="H2052" s="36">
        <f>AVERAGE(H2040:H2051)</f>
        <v>22.05</v>
      </c>
      <c r="I2052" s="38"/>
      <c r="J2052" s="36">
        <f>AVERAGE(J2040:J2051)</f>
        <v>148.695833333335</v>
      </c>
      <c r="K2052" s="36">
        <f>AVERAGE(K2040:K2051)</f>
        <v>147.822333333333</v>
      </c>
      <c r="L2052" s="36">
        <f>AVERAGE(L2040:L2051)</f>
        <v>129.561372655123</v>
      </c>
      <c r="M2052" s="7"/>
      <c r="N2052" s="7"/>
      <c r="O2052" s="19">
        <f>O2051-O2050</f>
        <v>0.125</v>
      </c>
      <c r="P2052" t="s" s="39">
        <v>19</v>
      </c>
    </row>
    <row r="2053" ht="16.6" customHeight="1">
      <c r="A2053" s="55"/>
      <c r="B2053" s="49"/>
      <c r="C2053" s="19"/>
      <c r="D2053" t="s" s="40">
        <v>55</v>
      </c>
      <c r="E2053" s="37"/>
      <c r="F2053" s="49"/>
      <c r="G2053" s="19"/>
      <c r="H2053" t="s" s="40">
        <v>21</v>
      </c>
      <c r="I2053" s="32"/>
      <c r="J2053" s="19"/>
      <c r="K2053" s="19"/>
      <c r="L2053" s="19"/>
      <c r="M2053" s="43"/>
      <c r="N2053" s="19"/>
      <c r="O2053" s="19"/>
      <c r="P2053" s="19"/>
    </row>
    <row r="2054" ht="16.6" customHeight="1">
      <c r="A2054" s="55"/>
      <c r="B2054" s="49"/>
      <c r="C2054" s="19"/>
      <c r="D2054" s="19"/>
      <c r="E2054" s="37"/>
      <c r="F2054" s="49"/>
      <c r="G2054" s="19"/>
      <c r="H2054" s="19"/>
      <c r="I2054" s="32"/>
      <c r="J2054" s="19"/>
      <c r="K2054" s="19"/>
      <c r="L2054" s="19"/>
      <c r="M2054" s="43"/>
      <c r="N2054" s="19"/>
      <c r="O2054" s="28"/>
      <c r="P2054" s="19"/>
    </row>
    <row r="2055" ht="46.65" customHeight="1">
      <c r="A2055" t="s" s="20">
        <v>905</v>
      </c>
      <c r="B2055" t="s" s="21">
        <v>82</v>
      </c>
      <c r="C2055" t="s" s="22">
        <v>906</v>
      </c>
      <c r="D2055" t="s" s="22">
        <v>907</v>
      </c>
      <c r="E2055" s="23"/>
      <c r="F2055" t="s" s="21">
        <v>85</v>
      </c>
      <c r="G2055" t="s" s="24">
        <v>906</v>
      </c>
      <c r="H2055" t="s" s="24">
        <v>907</v>
      </c>
      <c r="I2055" s="32"/>
      <c r="J2055" t="s" s="21">
        <v>270</v>
      </c>
      <c r="K2055" t="s" s="26">
        <v>908</v>
      </c>
      <c r="L2055" t="s" s="26">
        <v>909</v>
      </c>
      <c r="M2055" t="s" s="45">
        <v>910</v>
      </c>
      <c r="N2055" s="7"/>
      <c r="O2055" s="19"/>
      <c r="P2055" s="19"/>
    </row>
    <row r="2056" ht="16.6" customHeight="1">
      <c r="A2056" s="29">
        <v>44197</v>
      </c>
      <c r="B2056" s="30">
        <v>31.1</v>
      </c>
      <c r="C2056" s="19">
        <v>31.5</v>
      </c>
      <c r="D2056" s="19">
        <v>31.0818181818182</v>
      </c>
      <c r="E2056" s="31"/>
      <c r="F2056" s="30">
        <v>22.4</v>
      </c>
      <c r="G2056" s="19">
        <v>23</v>
      </c>
      <c r="H2056" s="19">
        <v>23.7727272727273</v>
      </c>
      <c r="I2056" s="32"/>
      <c r="J2056" s="33">
        <v>427.482000000005</v>
      </c>
      <c r="K2056" s="33">
        <v>413.8875</v>
      </c>
      <c r="L2056" s="33">
        <v>432.195454545455</v>
      </c>
      <c r="M2056" s="7"/>
      <c r="N2056" s="7"/>
      <c r="O2056" s="19"/>
      <c r="P2056" s="19"/>
    </row>
    <row r="2057" ht="16.6" customHeight="1">
      <c r="A2057" s="29">
        <v>44228</v>
      </c>
      <c r="B2057" s="30">
        <v>30.7</v>
      </c>
      <c r="C2057" s="19">
        <v>31.3</v>
      </c>
      <c r="D2057" s="19">
        <v>31.2590909090909</v>
      </c>
      <c r="E2057" s="31"/>
      <c r="F2057" s="30">
        <v>22.1</v>
      </c>
      <c r="G2057" s="19">
        <v>23</v>
      </c>
      <c r="H2057" s="19">
        <v>23.9090909090909</v>
      </c>
      <c r="I2057" s="32"/>
      <c r="J2057" s="33">
        <v>434.594000000005</v>
      </c>
      <c r="K2057" s="33">
        <v>404.516666666667</v>
      </c>
      <c r="L2057" s="33">
        <v>474.272727272727</v>
      </c>
      <c r="M2057" s="7"/>
      <c r="N2057" s="7"/>
      <c r="O2057" s="19"/>
      <c r="P2057" s="19"/>
    </row>
    <row r="2058" ht="16.6" customHeight="1">
      <c r="A2058" s="29">
        <v>44256</v>
      </c>
      <c r="B2058" s="30">
        <v>30.3</v>
      </c>
      <c r="C2058" s="19">
        <v>30.7</v>
      </c>
      <c r="D2058" s="19">
        <v>30.5285714285714</v>
      </c>
      <c r="E2058" s="31"/>
      <c r="F2058" s="30">
        <v>21.2</v>
      </c>
      <c r="G2058" s="19">
        <v>22</v>
      </c>
      <c r="H2058" s="19">
        <v>23.052380952381</v>
      </c>
      <c r="I2058" s="32"/>
      <c r="J2058" s="33">
        <v>406.908000000005</v>
      </c>
      <c r="K2058" s="33">
        <v>366.379166666667</v>
      </c>
      <c r="L2058" s="33">
        <v>348.1</v>
      </c>
      <c r="M2058" s="7"/>
      <c r="N2058" s="7"/>
      <c r="O2058" s="19"/>
      <c r="P2058" s="19"/>
    </row>
    <row r="2059" ht="16.6" customHeight="1">
      <c r="A2059" s="29">
        <v>44287</v>
      </c>
      <c r="B2059" s="30">
        <v>29.1</v>
      </c>
      <c r="C2059" s="19">
        <v>29.2</v>
      </c>
      <c r="D2059" s="19">
        <v>28.9380952380952</v>
      </c>
      <c r="E2059" s="31"/>
      <c r="F2059" s="30">
        <v>19.3</v>
      </c>
      <c r="G2059" s="19">
        <v>20.2</v>
      </c>
      <c r="H2059" s="19">
        <v>21.2571428571429</v>
      </c>
      <c r="I2059" s="32"/>
      <c r="J2059" s="33">
        <v>228.854000000003</v>
      </c>
      <c r="K2059" s="33">
        <v>197.5875</v>
      </c>
      <c r="L2059" s="33">
        <v>192.165</v>
      </c>
      <c r="M2059" s="7"/>
      <c r="N2059" s="7"/>
      <c r="O2059" s="19"/>
      <c r="P2059" s="19"/>
    </row>
    <row r="2060" ht="16.6" customHeight="1">
      <c r="A2060" s="29">
        <v>44317</v>
      </c>
      <c r="B2060" s="30">
        <v>26.9</v>
      </c>
      <c r="C2060" s="19">
        <v>27.1</v>
      </c>
      <c r="D2060" s="19">
        <v>26.8285714285714</v>
      </c>
      <c r="E2060" s="31"/>
      <c r="F2060" s="30">
        <v>16.5</v>
      </c>
      <c r="G2060" s="19">
        <v>17.7</v>
      </c>
      <c r="H2060" s="19">
        <v>18.7952380952381</v>
      </c>
      <c r="I2060" s="32"/>
      <c r="J2060" s="33">
        <v>88.9000000000011</v>
      </c>
      <c r="K2060" s="33">
        <v>83.25416666666671</v>
      </c>
      <c r="L2060" s="33">
        <v>83.0380952380952</v>
      </c>
      <c r="M2060" s="7"/>
      <c r="N2060" s="7"/>
      <c r="O2060" s="19"/>
      <c r="P2060" s="19"/>
    </row>
    <row r="2061" ht="16.6" customHeight="1">
      <c r="A2061" s="29">
        <v>44348</v>
      </c>
      <c r="B2061" s="30">
        <v>25.3</v>
      </c>
      <c r="C2061" s="19">
        <v>25.3</v>
      </c>
      <c r="D2061" s="19">
        <v>24.9857142857143</v>
      </c>
      <c r="E2061" s="31"/>
      <c r="F2061" s="30">
        <v>15.9</v>
      </c>
      <c r="G2061" s="19">
        <v>15.1</v>
      </c>
      <c r="H2061" s="19">
        <v>16.6285714285714</v>
      </c>
      <c r="I2061" s="32"/>
      <c r="J2061" s="33">
        <v>51.3080000000006</v>
      </c>
      <c r="K2061" s="33">
        <v>47.3083333333333</v>
      </c>
      <c r="L2061" s="33">
        <v>37.8857142857143</v>
      </c>
      <c r="M2061" s="7"/>
      <c r="N2061" s="7"/>
      <c r="O2061" s="19"/>
      <c r="P2061" s="19"/>
    </row>
    <row r="2062" ht="16.6" customHeight="1">
      <c r="A2062" s="29">
        <v>44378</v>
      </c>
      <c r="B2062" s="30">
        <v>24.8</v>
      </c>
      <c r="C2062" s="19">
        <v>24.8</v>
      </c>
      <c r="D2062" s="19">
        <v>24.6</v>
      </c>
      <c r="E2062" s="31"/>
      <c r="F2062" s="30">
        <v>12.4</v>
      </c>
      <c r="G2062" s="19">
        <v>13.8</v>
      </c>
      <c r="H2062" s="19">
        <v>15.11</v>
      </c>
      <c r="I2062" s="32"/>
      <c r="J2062" s="33">
        <v>34.5440000000004</v>
      </c>
      <c r="K2062" s="33">
        <v>30.2875</v>
      </c>
      <c r="L2062" s="33">
        <v>41.4</v>
      </c>
      <c r="M2062" s="7"/>
      <c r="N2062" s="7"/>
      <c r="O2062" s="19"/>
      <c r="P2062" s="19"/>
    </row>
    <row r="2063" ht="16.6" customHeight="1">
      <c r="A2063" s="29">
        <v>44409</v>
      </c>
      <c r="B2063" s="30">
        <v>25.6</v>
      </c>
      <c r="C2063" s="19">
        <v>25.9</v>
      </c>
      <c r="D2063" s="19">
        <v>25.505</v>
      </c>
      <c r="E2063" s="31"/>
      <c r="F2063" s="30">
        <v>13.5</v>
      </c>
      <c r="G2063" s="19">
        <v>14.4</v>
      </c>
      <c r="H2063" s="19">
        <v>15.39</v>
      </c>
      <c r="I2063" s="32"/>
      <c r="J2063" s="33">
        <v>32.0040000000004</v>
      </c>
      <c r="K2063" s="33">
        <v>27.9625</v>
      </c>
      <c r="L2063" s="33">
        <v>16.155</v>
      </c>
      <c r="M2063" s="7"/>
      <c r="N2063" s="7"/>
      <c r="O2063" s="19"/>
      <c r="P2063" s="19"/>
    </row>
    <row r="2064" ht="16.6" customHeight="1">
      <c r="A2064" s="29">
        <v>44440</v>
      </c>
      <c r="B2064" s="30">
        <v>27.2</v>
      </c>
      <c r="C2064" s="19">
        <v>27.6</v>
      </c>
      <c r="D2064" s="19">
        <v>27.252380952381</v>
      </c>
      <c r="E2064" s="31"/>
      <c r="F2064" s="30">
        <v>15.3</v>
      </c>
      <c r="G2064" s="19">
        <v>16.4</v>
      </c>
      <c r="H2064" s="19">
        <v>17.7142857142857</v>
      </c>
      <c r="I2064" s="32"/>
      <c r="J2064" s="33">
        <v>38.8620000000005</v>
      </c>
      <c r="K2064" s="33">
        <v>42.5625</v>
      </c>
      <c r="L2064" s="33">
        <v>48.63</v>
      </c>
      <c r="M2064" s="7"/>
      <c r="N2064" s="7"/>
      <c r="O2064" s="19"/>
      <c r="P2064" s="19"/>
    </row>
    <row r="2065" ht="16.6" customHeight="1">
      <c r="A2065" s="29">
        <v>44470</v>
      </c>
      <c r="B2065" s="30">
        <v>28.8</v>
      </c>
      <c r="C2065" s="19">
        <v>29.2</v>
      </c>
      <c r="D2065" s="19">
        <v>28.4047619047619</v>
      </c>
      <c r="E2065" s="31"/>
      <c r="F2065" s="30">
        <v>18.1</v>
      </c>
      <c r="G2065" s="19">
        <v>19</v>
      </c>
      <c r="H2065" s="19">
        <v>20.1619047619048</v>
      </c>
      <c r="I2065" s="32"/>
      <c r="J2065" s="33">
        <v>52.0700000000006</v>
      </c>
      <c r="K2065" s="33">
        <v>64.2083333333333</v>
      </c>
      <c r="L2065" s="33">
        <v>71.11499999999999</v>
      </c>
      <c r="M2065" s="7"/>
      <c r="N2065" s="7"/>
      <c r="O2065" s="19"/>
      <c r="P2065" s="19"/>
    </row>
    <row r="2066" ht="16.6" customHeight="1">
      <c r="A2066" s="29">
        <v>44501</v>
      </c>
      <c r="B2066" s="30">
        <v>30.1</v>
      </c>
      <c r="C2066" s="19">
        <v>30.5</v>
      </c>
      <c r="D2066" s="19">
        <v>29.8619047619048</v>
      </c>
      <c r="E2066" s="31"/>
      <c r="F2066" s="30">
        <v>20.1</v>
      </c>
      <c r="G2066" s="19">
        <v>21.1</v>
      </c>
      <c r="H2066" s="19">
        <v>22.0571428571429</v>
      </c>
      <c r="I2066" s="32"/>
      <c r="J2066" s="33">
        <v>101.346000000001</v>
      </c>
      <c r="K2066" s="33">
        <v>96.6583333333333</v>
      </c>
      <c r="L2066" s="33">
        <v>118.457142857143</v>
      </c>
      <c r="M2066" s="7"/>
      <c r="N2066" s="7"/>
      <c r="O2066" s="19">
        <f>AVERAGE(B2068,F2068)</f>
        <v>23.3041666666667</v>
      </c>
      <c r="P2066" t="s" s="34">
        <v>16</v>
      </c>
    </row>
    <row r="2067" ht="16.6" customHeight="1">
      <c r="A2067" s="29">
        <v>44531</v>
      </c>
      <c r="B2067" s="30">
        <v>31</v>
      </c>
      <c r="C2067" s="19">
        <v>31.5</v>
      </c>
      <c r="D2067" s="19">
        <v>30.9285714285714</v>
      </c>
      <c r="E2067" s="31"/>
      <c r="F2067" s="30">
        <v>21.6</v>
      </c>
      <c r="G2067" s="19">
        <v>22.4</v>
      </c>
      <c r="H2067" s="19">
        <v>23.4904761904762</v>
      </c>
      <c r="I2067" s="32"/>
      <c r="J2067" s="33">
        <v>205.994000000003</v>
      </c>
      <c r="K2067" s="33">
        <v>190.8375</v>
      </c>
      <c r="L2067" s="33">
        <v>219.419047619048</v>
      </c>
      <c r="M2067" s="7"/>
      <c r="N2067" s="7"/>
      <c r="O2067" s="19">
        <f>AVERAGE(D2068,H2068)</f>
        <v>24.2297267316018</v>
      </c>
      <c r="P2067" t="s" s="34">
        <v>17</v>
      </c>
    </row>
    <row r="2068" ht="16.6" customHeight="1">
      <c r="A2068" t="s" s="35">
        <v>18</v>
      </c>
      <c r="B2068" s="36">
        <f>AVERAGE(B2056:B2067)</f>
        <v>28.4083333333333</v>
      </c>
      <c r="C2068" s="36">
        <f>AVERAGE(C2056:C2067)</f>
        <v>28.7166666666667</v>
      </c>
      <c r="D2068" s="36">
        <f>AVERAGE(D2056:D2067)</f>
        <v>28.3478733766234</v>
      </c>
      <c r="E2068" s="37"/>
      <c r="F2068" s="36">
        <f>AVERAGE(F2056:F2067)</f>
        <v>18.2</v>
      </c>
      <c r="G2068" s="36">
        <f>AVERAGE(G2056:G2067)</f>
        <v>19.0083333333333</v>
      </c>
      <c r="H2068" s="36">
        <f>AVERAGE(H2056:H2067)</f>
        <v>20.1115800865801</v>
      </c>
      <c r="I2068" s="38"/>
      <c r="J2068" s="36">
        <f>AVERAGE(J2056:J2067)</f>
        <v>175.238833333335</v>
      </c>
      <c r="K2068" s="36">
        <f>AVERAGE(K2056:K2067)</f>
        <v>163.7875</v>
      </c>
      <c r="L2068" s="36">
        <f>AVERAGE(L2056:L2067)</f>
        <v>173.569431818182</v>
      </c>
      <c r="M2068" s="7"/>
      <c r="N2068" s="7"/>
      <c r="O2068" s="19">
        <f>O2067-O2066</f>
        <v>0.9255600649351</v>
      </c>
      <c r="P2068" t="s" s="39">
        <v>19</v>
      </c>
    </row>
    <row r="2069" ht="16.6" customHeight="1">
      <c r="A2069" s="55"/>
      <c r="B2069" s="49"/>
      <c r="C2069" s="19"/>
      <c r="D2069" s="19"/>
      <c r="E2069" s="37"/>
      <c r="F2069" s="49"/>
      <c r="G2069" s="19"/>
      <c r="H2069" s="19"/>
      <c r="I2069" s="32"/>
      <c r="J2069" s="19"/>
      <c r="K2069" s="19"/>
      <c r="L2069" s="19"/>
      <c r="M2069" s="43"/>
      <c r="N2069" s="19"/>
      <c r="O2069" s="19"/>
      <c r="P2069" s="19"/>
    </row>
    <row r="2070" ht="16.6" customHeight="1">
      <c r="A2070" s="55"/>
      <c r="B2070" s="49"/>
      <c r="C2070" s="19"/>
      <c r="D2070" s="19"/>
      <c r="E2070" s="37"/>
      <c r="F2070" s="49"/>
      <c r="G2070" s="19"/>
      <c r="H2070" s="19"/>
      <c r="I2070" s="32"/>
      <c r="J2070" s="19"/>
      <c r="K2070" s="19"/>
      <c r="L2070" s="19"/>
      <c r="M2070" s="43"/>
      <c r="N2070" s="19"/>
      <c r="O2070" s="19"/>
      <c r="P2070" s="19"/>
    </row>
    <row r="2071" ht="46.65" customHeight="1">
      <c r="A2071" t="s" s="20">
        <v>911</v>
      </c>
      <c r="B2071" t="s" s="21">
        <v>82</v>
      </c>
      <c r="C2071" t="s" s="22">
        <v>912</v>
      </c>
      <c r="D2071" t="s" s="22">
        <v>913</v>
      </c>
      <c r="E2071" s="23"/>
      <c r="F2071" t="s" s="21">
        <v>85</v>
      </c>
      <c r="G2071" t="s" s="24">
        <v>912</v>
      </c>
      <c r="H2071" t="s" s="24">
        <v>913</v>
      </c>
      <c r="I2071" s="32"/>
      <c r="J2071" t="s" s="21">
        <v>94</v>
      </c>
      <c r="K2071" t="s" s="26">
        <v>914</v>
      </c>
      <c r="L2071" t="s" s="26">
        <v>915</v>
      </c>
      <c r="M2071" t="s" s="56">
        <v>916</v>
      </c>
      <c r="N2071" s="7"/>
      <c r="O2071" s="19"/>
      <c r="P2071" s="19"/>
    </row>
    <row r="2072" ht="16.6" customHeight="1">
      <c r="A2072" s="29">
        <v>44197</v>
      </c>
      <c r="B2072" s="30">
        <v>30.9</v>
      </c>
      <c r="C2072" s="19">
        <v>30.9</v>
      </c>
      <c r="D2072" s="19">
        <v>31.2714285714286</v>
      </c>
      <c r="E2072" s="31"/>
      <c r="F2072" s="30">
        <v>22.5</v>
      </c>
      <c r="G2072" s="19">
        <v>22.9</v>
      </c>
      <c r="H2072" s="19">
        <v>23.6857142857143</v>
      </c>
      <c r="I2072" s="32"/>
      <c r="J2072" s="33">
        <v>516.128000000006</v>
      </c>
      <c r="K2072" s="33">
        <v>539.304166666667</v>
      </c>
      <c r="L2072" s="33">
        <v>490.738095238095</v>
      </c>
      <c r="M2072" s="7"/>
      <c r="N2072" s="7"/>
      <c r="O2072" s="19"/>
      <c r="P2072" s="19"/>
    </row>
    <row r="2073" ht="16.6" customHeight="1">
      <c r="A2073" s="29">
        <v>44228</v>
      </c>
      <c r="B2073" s="30">
        <v>30.4</v>
      </c>
      <c r="C2073" s="19">
        <v>30.7</v>
      </c>
      <c r="D2073" s="19">
        <v>31.3</v>
      </c>
      <c r="E2073" s="31"/>
      <c r="F2073" s="30">
        <v>22.3</v>
      </c>
      <c r="G2073" s="19">
        <v>22.9</v>
      </c>
      <c r="H2073" s="19">
        <v>23.8333333333333</v>
      </c>
      <c r="I2073" s="32"/>
      <c r="J2073" s="33">
        <v>570.484000000007</v>
      </c>
      <c r="K2073" s="33">
        <v>562.345833333333</v>
      </c>
      <c r="L2073" s="33">
        <v>509.175</v>
      </c>
      <c r="M2073" s="7"/>
      <c r="N2073" s="7"/>
      <c r="O2073" s="19"/>
      <c r="P2073" s="19"/>
    </row>
    <row r="2074" ht="16.6" customHeight="1">
      <c r="A2074" s="29">
        <v>44256</v>
      </c>
      <c r="B2074" s="30">
        <v>29.6</v>
      </c>
      <c r="C2074" s="19">
        <v>29.8</v>
      </c>
      <c r="D2074" s="19">
        <v>30.2333333333333</v>
      </c>
      <c r="E2074" s="31"/>
      <c r="F2074" s="30">
        <v>21.6</v>
      </c>
      <c r="G2074" s="19">
        <v>22.2</v>
      </c>
      <c r="H2074" s="19">
        <v>23.0714285714286</v>
      </c>
      <c r="I2074" s="32"/>
      <c r="J2074" s="33">
        <v>675.894000000008</v>
      </c>
      <c r="K2074" s="33">
        <v>683.4125</v>
      </c>
      <c r="L2074" s="33">
        <v>648.7714285714291</v>
      </c>
      <c r="M2074" s="7"/>
      <c r="N2074" s="7"/>
      <c r="O2074" s="19"/>
      <c r="P2074" s="19"/>
    </row>
    <row r="2075" ht="16.6" customHeight="1">
      <c r="A2075" s="29">
        <v>44287</v>
      </c>
      <c r="B2075" s="30">
        <v>28.1</v>
      </c>
      <c r="C2075" s="19">
        <v>28.3</v>
      </c>
      <c r="D2075" s="19">
        <v>28.7047619047619</v>
      </c>
      <c r="E2075" s="31"/>
      <c r="F2075" s="30">
        <v>19.9</v>
      </c>
      <c r="G2075" s="19">
        <v>20.6</v>
      </c>
      <c r="H2075" s="19">
        <v>21.5047619047619</v>
      </c>
      <c r="I2075" s="32"/>
      <c r="J2075" s="33">
        <v>511.048000000006</v>
      </c>
      <c r="K2075" s="33">
        <v>494.083333333333</v>
      </c>
      <c r="L2075" s="33">
        <v>385.147619047619</v>
      </c>
      <c r="M2075" s="7"/>
      <c r="N2075" s="7"/>
      <c r="O2075" s="19"/>
      <c r="P2075" s="19"/>
    </row>
    <row r="2076" ht="16.6" customHeight="1">
      <c r="A2076" s="29">
        <v>44317</v>
      </c>
      <c r="B2076" s="30">
        <v>26.3</v>
      </c>
      <c r="C2076" s="19">
        <v>26.4</v>
      </c>
      <c r="D2076" s="19">
        <v>26.6095238095238</v>
      </c>
      <c r="E2076" s="31"/>
      <c r="F2076" s="30">
        <v>17.3</v>
      </c>
      <c r="G2076" s="19">
        <v>18.4</v>
      </c>
      <c r="H2076" s="19">
        <v>19.3</v>
      </c>
      <c r="I2076" s="32"/>
      <c r="J2076" s="33">
        <v>311.404000000004</v>
      </c>
      <c r="K2076" s="33">
        <v>318.9875</v>
      </c>
      <c r="L2076" s="33">
        <v>291.961904761905</v>
      </c>
      <c r="M2076" s="7"/>
      <c r="N2076" s="7"/>
      <c r="O2076" s="19"/>
      <c r="P2076" s="19"/>
    </row>
    <row r="2077" ht="16.6" customHeight="1">
      <c r="A2077" s="29">
        <v>44348</v>
      </c>
      <c r="B2077" s="30">
        <v>24.6</v>
      </c>
      <c r="C2077" s="19">
        <v>24.6</v>
      </c>
      <c r="D2077" s="19">
        <v>24.6714285714286</v>
      </c>
      <c r="E2077" s="31"/>
      <c r="F2077" s="30">
        <v>15.5</v>
      </c>
      <c r="G2077" s="19">
        <v>16.3</v>
      </c>
      <c r="H2077" s="19">
        <v>17.6761904761905</v>
      </c>
      <c r="I2077" s="32"/>
      <c r="J2077" s="33">
        <v>181.102000000002</v>
      </c>
      <c r="K2077" s="33">
        <v>191.770833333333</v>
      </c>
      <c r="L2077" s="33">
        <v>184.190476190476</v>
      </c>
      <c r="M2077" s="7"/>
      <c r="N2077" s="7"/>
      <c r="O2077" s="19"/>
      <c r="P2077" s="19"/>
    </row>
    <row r="2078" ht="16.6" customHeight="1">
      <c r="A2078" s="29">
        <v>44378</v>
      </c>
      <c r="B2078" s="30">
        <v>24.2</v>
      </c>
      <c r="C2078" s="19">
        <v>24.1</v>
      </c>
      <c r="D2078" s="19">
        <v>24.36</v>
      </c>
      <c r="E2078" s="31"/>
      <c r="F2078" s="30">
        <v>14.2</v>
      </c>
      <c r="G2078" s="19">
        <v>15.3</v>
      </c>
      <c r="H2078" s="19">
        <v>16.43</v>
      </c>
      <c r="I2078" s="32"/>
      <c r="J2078" s="33">
        <v>118.872000000001</v>
      </c>
      <c r="K2078" s="33">
        <v>112.804166666667</v>
      </c>
      <c r="L2078" s="33">
        <v>148.965</v>
      </c>
      <c r="M2078" s="7"/>
      <c r="N2078" s="7"/>
      <c r="O2078" s="19"/>
      <c r="P2078" s="19"/>
    </row>
    <row r="2079" ht="16.6" customHeight="1">
      <c r="A2079" s="29">
        <v>44409</v>
      </c>
      <c r="B2079" s="30">
        <v>25.1</v>
      </c>
      <c r="C2079" s="19">
        <v>25.1</v>
      </c>
      <c r="D2079" s="19">
        <v>25.405</v>
      </c>
      <c r="E2079" s="31"/>
      <c r="F2079" s="30">
        <v>14.6</v>
      </c>
      <c r="G2079" s="19">
        <v>15.5</v>
      </c>
      <c r="H2079" s="19">
        <v>16.5</v>
      </c>
      <c r="I2079" s="32"/>
      <c r="J2079" s="33">
        <v>126.238000000002</v>
      </c>
      <c r="K2079" s="33">
        <v>107.325</v>
      </c>
      <c r="L2079" s="33">
        <v>93.19499999999999</v>
      </c>
      <c r="M2079" s="7"/>
      <c r="N2079" s="7"/>
      <c r="O2079" s="19"/>
      <c r="P2079" s="19"/>
    </row>
    <row r="2080" ht="16.6" customHeight="1">
      <c r="A2080" s="29">
        <v>44440</v>
      </c>
      <c r="B2080" s="30">
        <v>26.8</v>
      </c>
      <c r="C2080" s="19">
        <v>26.7</v>
      </c>
      <c r="D2080" s="19">
        <v>27.225</v>
      </c>
      <c r="E2080" s="31"/>
      <c r="F2080" s="30">
        <v>16.1</v>
      </c>
      <c r="G2080" s="19">
        <v>17</v>
      </c>
      <c r="H2080" s="19">
        <v>18.195</v>
      </c>
      <c r="I2080" s="32"/>
      <c r="J2080" s="33">
        <v>90.1700000000011</v>
      </c>
      <c r="K2080" s="33">
        <v>85.625</v>
      </c>
      <c r="L2080" s="33">
        <v>72.705</v>
      </c>
      <c r="M2080" s="7"/>
      <c r="N2080" s="7"/>
      <c r="O2080" s="19"/>
      <c r="P2080" s="19"/>
    </row>
    <row r="2081" ht="16.6" customHeight="1">
      <c r="A2081" s="29">
        <v>44470</v>
      </c>
      <c r="B2081" s="30">
        <v>28.4</v>
      </c>
      <c r="C2081" s="19">
        <v>28.4</v>
      </c>
      <c r="D2081" s="19">
        <v>28.605</v>
      </c>
      <c r="E2081" s="31"/>
      <c r="F2081" s="30">
        <v>18.1</v>
      </c>
      <c r="G2081" s="19">
        <v>19</v>
      </c>
      <c r="H2081" s="19">
        <v>20.19</v>
      </c>
      <c r="I2081" s="32"/>
      <c r="J2081" s="33">
        <v>75.94600000000089</v>
      </c>
      <c r="K2081" s="33">
        <v>96.01666666666669</v>
      </c>
      <c r="L2081" s="33">
        <v>127.06</v>
      </c>
      <c r="M2081" s="7"/>
      <c r="N2081" s="7"/>
      <c r="O2081" s="19"/>
      <c r="P2081" s="19"/>
    </row>
    <row r="2082" ht="16.6" customHeight="1">
      <c r="A2082" s="29">
        <v>44501</v>
      </c>
      <c r="B2082" s="30">
        <v>29.7</v>
      </c>
      <c r="C2082" s="19">
        <v>29.8</v>
      </c>
      <c r="D2082" s="19">
        <v>30.025</v>
      </c>
      <c r="E2082" s="31"/>
      <c r="F2082" s="30">
        <v>20</v>
      </c>
      <c r="G2082" s="19">
        <v>20.9</v>
      </c>
      <c r="H2082" s="19">
        <v>21.975</v>
      </c>
      <c r="I2082" s="32"/>
      <c r="J2082" s="33">
        <v>151.638000000002</v>
      </c>
      <c r="K2082" s="33">
        <v>126.441666666667</v>
      </c>
      <c r="L2082" s="33">
        <v>184.285</v>
      </c>
      <c r="M2082" s="7"/>
      <c r="N2082" s="7"/>
      <c r="O2082" s="19">
        <f>AVERAGE(B2084,F2084)</f>
        <v>23.2666666666667</v>
      </c>
      <c r="P2082" t="s" s="34">
        <v>16</v>
      </c>
    </row>
    <row r="2083" ht="16.6" customHeight="1">
      <c r="A2083" s="29">
        <v>44531</v>
      </c>
      <c r="B2083" s="30">
        <v>30.8</v>
      </c>
      <c r="C2083" s="19">
        <v>30.8</v>
      </c>
      <c r="D2083" s="19">
        <v>31.025</v>
      </c>
      <c r="E2083" s="31"/>
      <c r="F2083" s="30">
        <v>21.4</v>
      </c>
      <c r="G2083" s="19">
        <v>22.1</v>
      </c>
      <c r="H2083" s="19">
        <v>23.28</v>
      </c>
      <c r="I2083" s="32"/>
      <c r="J2083" s="33">
        <v>293.370000000004</v>
      </c>
      <c r="K2083" s="33">
        <v>258.0375</v>
      </c>
      <c r="L2083" s="33">
        <v>273.255</v>
      </c>
      <c r="M2083" s="7"/>
      <c r="N2083" s="7"/>
      <c r="O2083" s="19">
        <f>AVERAGE(D2084,H2084)</f>
        <v>24.3782043650794</v>
      </c>
      <c r="P2083" t="s" s="34">
        <v>17</v>
      </c>
    </row>
    <row r="2084" ht="16.6" customHeight="1">
      <c r="A2084" t="s" s="35">
        <v>18</v>
      </c>
      <c r="B2084" s="36">
        <f>AVERAGE(B2072:B2083)</f>
        <v>27.9083333333333</v>
      </c>
      <c r="C2084" s="36">
        <f>AVERAGE(C2072:C2083)</f>
        <v>27.9666666666667</v>
      </c>
      <c r="D2084" s="36">
        <f>AVERAGE(D2072:D2083)</f>
        <v>28.2862896825397</v>
      </c>
      <c r="E2084" s="37"/>
      <c r="F2084" s="36">
        <f>AVERAGE(F2072:F2083)</f>
        <v>18.625</v>
      </c>
      <c r="G2084" s="36">
        <f>AVERAGE(G2072:G2083)</f>
        <v>19.425</v>
      </c>
      <c r="H2084" s="36">
        <f>AVERAGE(H2072:H2083)</f>
        <v>20.4701190476191</v>
      </c>
      <c r="I2084" s="38"/>
      <c r="J2084" s="36">
        <f>AVERAGE(J2072:J2083)</f>
        <v>301.857833333337</v>
      </c>
      <c r="K2084" s="36">
        <f>AVERAGE(K2072:K2083)</f>
        <v>298.012847222222</v>
      </c>
      <c r="L2084" s="36">
        <f>AVERAGE(L2072:L2083)</f>
        <v>284.120793650794</v>
      </c>
      <c r="M2084" s="7"/>
      <c r="N2084" s="7"/>
      <c r="O2084" s="19">
        <f>O2083-O2082</f>
        <v>1.1115376984127</v>
      </c>
      <c r="P2084" t="s" s="39">
        <v>19</v>
      </c>
    </row>
    <row r="2085" ht="16.6" customHeight="1">
      <c r="A2085" s="55"/>
      <c r="B2085" s="49"/>
      <c r="C2085" s="19"/>
      <c r="D2085" s="19"/>
      <c r="E2085" s="37"/>
      <c r="F2085" s="49"/>
      <c r="G2085" s="19"/>
      <c r="H2085" t="s" s="40">
        <v>21</v>
      </c>
      <c r="I2085" s="32"/>
      <c r="J2085" s="19"/>
      <c r="K2085" s="19"/>
      <c r="L2085" s="19"/>
      <c r="M2085" s="43"/>
      <c r="N2085" s="19"/>
      <c r="O2085" s="19"/>
      <c r="P2085" s="19"/>
    </row>
    <row r="2086" ht="16.6" customHeight="1">
      <c r="A2086" s="55"/>
      <c r="B2086" s="49"/>
      <c r="C2086" s="19"/>
      <c r="D2086" s="19"/>
      <c r="E2086" s="37"/>
      <c r="F2086" s="49"/>
      <c r="G2086" s="19"/>
      <c r="H2086" s="19"/>
      <c r="I2086" s="32"/>
      <c r="J2086" s="19"/>
      <c r="K2086" s="19"/>
      <c r="L2086" s="19"/>
      <c r="M2086" s="43"/>
      <c r="N2086" s="28"/>
      <c r="O2086" s="28"/>
      <c r="P2086" s="28"/>
    </row>
    <row r="2087" ht="46.65" customHeight="1">
      <c r="A2087" t="s" s="20">
        <v>917</v>
      </c>
      <c r="B2087" t="s" s="21">
        <v>589</v>
      </c>
      <c r="C2087" t="s" s="22">
        <v>918</v>
      </c>
      <c r="D2087" t="s" s="22">
        <v>919</v>
      </c>
      <c r="E2087" s="23"/>
      <c r="F2087" t="s" s="21">
        <v>592</v>
      </c>
      <c r="G2087" t="s" s="24">
        <v>918</v>
      </c>
      <c r="H2087" t="s" s="24">
        <v>919</v>
      </c>
      <c r="I2087" s="25"/>
      <c r="J2087" t="s" s="21">
        <v>145</v>
      </c>
      <c r="K2087" t="s" s="26">
        <v>920</v>
      </c>
      <c r="L2087" t="s" s="26">
        <v>921</v>
      </c>
      <c r="M2087" s="43"/>
      <c r="N2087" s="19"/>
      <c r="O2087" s="19"/>
      <c r="P2087" s="46"/>
    </row>
    <row r="2088" ht="16.6" customHeight="1">
      <c r="A2088" s="29">
        <v>44197</v>
      </c>
      <c r="B2088" s="30">
        <v>30.5</v>
      </c>
      <c r="C2088" s="19">
        <v>31.4</v>
      </c>
      <c r="D2088" s="19">
        <v>31.9090909090909</v>
      </c>
      <c r="E2088" s="31"/>
      <c r="F2088" s="30">
        <v>24.3</v>
      </c>
      <c r="G2088" s="19">
        <v>24.3</v>
      </c>
      <c r="H2088" s="19">
        <v>24.6818181818182</v>
      </c>
      <c r="I2088" s="32"/>
      <c r="J2088" s="19">
        <v>289.560000000004</v>
      </c>
      <c r="K2088" s="19">
        <v>289.557692307692</v>
      </c>
      <c r="L2088" s="19">
        <v>249.390476190476</v>
      </c>
      <c r="M2088" s="58"/>
      <c r="N2088" s="19"/>
      <c r="O2088" s="19"/>
      <c r="P2088" s="47"/>
    </row>
    <row r="2089" ht="16.6" customHeight="1">
      <c r="A2089" s="29">
        <v>44228</v>
      </c>
      <c r="B2089" s="30">
        <v>30.6</v>
      </c>
      <c r="C2089" s="19">
        <v>31.2</v>
      </c>
      <c r="D2089" s="19">
        <v>31.8045454545455</v>
      </c>
      <c r="E2089" s="31"/>
      <c r="F2089" s="30">
        <v>23.8</v>
      </c>
      <c r="G2089" s="19">
        <v>24.1</v>
      </c>
      <c r="H2089" s="19">
        <v>24.6636363636364</v>
      </c>
      <c r="I2089" s="32"/>
      <c r="J2089" s="19">
        <v>289.560000000004</v>
      </c>
      <c r="K2089" s="19">
        <v>228.942307692308</v>
      </c>
      <c r="L2089" s="19">
        <v>358.327272727273</v>
      </c>
      <c r="M2089" s="58"/>
      <c r="N2089" s="19"/>
      <c r="O2089" s="19"/>
      <c r="P2089" s="47"/>
    </row>
    <row r="2090" ht="16.6" customHeight="1">
      <c r="A2090" s="29">
        <v>44256</v>
      </c>
      <c r="B2090" s="30">
        <v>30.1</v>
      </c>
      <c r="C2090" s="19">
        <v>30.8</v>
      </c>
      <c r="D2090" s="19">
        <v>31.2727272727273</v>
      </c>
      <c r="E2090" s="31"/>
      <c r="F2090" s="30">
        <v>23</v>
      </c>
      <c r="G2090" s="19">
        <v>23</v>
      </c>
      <c r="H2090" s="19">
        <v>23.6090909090909</v>
      </c>
      <c r="I2090" s="32"/>
      <c r="J2090" s="19">
        <v>189.230000000002</v>
      </c>
      <c r="K2090" s="19">
        <v>149.865384615385</v>
      </c>
      <c r="L2090" s="19">
        <v>184.709090909091</v>
      </c>
      <c r="M2090" s="58"/>
      <c r="N2090" s="19"/>
      <c r="O2090" s="19"/>
      <c r="P2090" s="47"/>
    </row>
    <row r="2091" ht="16.6" customHeight="1">
      <c r="A2091" s="29">
        <v>44287</v>
      </c>
      <c r="B2091" s="30">
        <v>28.9</v>
      </c>
      <c r="C2091" s="19">
        <v>29.7</v>
      </c>
      <c r="D2091" s="19">
        <v>30.1818181818182</v>
      </c>
      <c r="E2091" s="31"/>
      <c r="F2091" s="30">
        <v>20.9</v>
      </c>
      <c r="G2091" s="19">
        <v>20.7</v>
      </c>
      <c r="H2091" s="19">
        <v>21.2</v>
      </c>
      <c r="I2091" s="32"/>
      <c r="J2091" s="19">
        <v>88.3920000000011</v>
      </c>
      <c r="K2091" s="19">
        <v>65.83076923076921</v>
      </c>
      <c r="L2091" s="19">
        <v>69.25454545454549</v>
      </c>
      <c r="M2091" s="58"/>
      <c r="N2091" s="19"/>
      <c r="O2091" s="19"/>
      <c r="P2091" s="47"/>
    </row>
    <row r="2092" ht="16.6" customHeight="1">
      <c r="A2092" s="29">
        <v>44317</v>
      </c>
      <c r="B2092" s="30">
        <v>26.9</v>
      </c>
      <c r="C2092" s="19">
        <v>27.7</v>
      </c>
      <c r="D2092" s="19">
        <v>28.1681818181818</v>
      </c>
      <c r="E2092" s="31"/>
      <c r="F2092" s="30">
        <v>17.9</v>
      </c>
      <c r="G2092" s="19">
        <v>17.7</v>
      </c>
      <c r="H2092" s="19">
        <v>17.8409090909091</v>
      </c>
      <c r="I2092" s="32"/>
      <c r="J2092" s="19">
        <v>33.2740000000004</v>
      </c>
      <c r="K2092" s="19">
        <v>28.6769230769231</v>
      </c>
      <c r="L2092" s="19">
        <v>23.7545454545455</v>
      </c>
      <c r="M2092" s="58"/>
      <c r="N2092" s="19"/>
      <c r="O2092" s="19"/>
      <c r="P2092" s="47"/>
    </row>
    <row r="2093" ht="16.6" customHeight="1">
      <c r="A2093" s="29">
        <v>44348</v>
      </c>
      <c r="B2093" s="30">
        <v>24.8</v>
      </c>
      <c r="C2093" s="19">
        <v>25.7</v>
      </c>
      <c r="D2093" s="19">
        <v>26.1</v>
      </c>
      <c r="E2093" s="31"/>
      <c r="F2093" s="30">
        <v>16</v>
      </c>
      <c r="G2093" s="19">
        <v>14.7</v>
      </c>
      <c r="H2093" s="19">
        <v>15.5545454545455</v>
      </c>
      <c r="I2093" s="32"/>
      <c r="J2093" s="19">
        <v>33.5280000000004</v>
      </c>
      <c r="K2093" s="19">
        <v>31.5807692307692</v>
      </c>
      <c r="L2093" s="19">
        <v>21.2363636363636</v>
      </c>
      <c r="M2093" s="58"/>
      <c r="N2093" s="19"/>
      <c r="O2093" s="19"/>
      <c r="P2093" s="47"/>
    </row>
    <row r="2094" ht="16.6" customHeight="1">
      <c r="A2094" s="29">
        <v>44378</v>
      </c>
      <c r="B2094" s="30">
        <v>24.2</v>
      </c>
      <c r="C2094" s="19">
        <v>25.2</v>
      </c>
      <c r="D2094" s="19">
        <v>25.7</v>
      </c>
      <c r="E2094" s="31"/>
      <c r="F2094" s="30">
        <v>14.7</v>
      </c>
      <c r="G2094" s="19">
        <v>13.7</v>
      </c>
      <c r="H2094" s="19">
        <v>14.1428571428571</v>
      </c>
      <c r="I2094" s="32"/>
      <c r="J2094" s="19">
        <v>15.7480000000002</v>
      </c>
      <c r="K2094" s="19">
        <v>18.3115384615385</v>
      </c>
      <c r="L2094" s="19">
        <v>16.8272727272727</v>
      </c>
      <c r="M2094" s="58"/>
      <c r="N2094" s="19"/>
      <c r="O2094" s="19"/>
      <c r="P2094" s="47"/>
    </row>
    <row r="2095" ht="16.6" customHeight="1">
      <c r="A2095" s="29">
        <v>44409</v>
      </c>
      <c r="B2095" s="30">
        <v>24.9</v>
      </c>
      <c r="C2095" s="19">
        <v>26.1</v>
      </c>
      <c r="D2095" s="19">
        <v>26.5761904761905</v>
      </c>
      <c r="E2095" s="31"/>
      <c r="F2095" s="30">
        <v>15.8</v>
      </c>
      <c r="G2095" s="19">
        <v>14.7</v>
      </c>
      <c r="H2095" s="19">
        <v>14.647619047619</v>
      </c>
      <c r="I2095" s="32"/>
      <c r="J2095" s="19">
        <v>12.9540000000002</v>
      </c>
      <c r="K2095" s="19">
        <v>14.4269230769231</v>
      </c>
      <c r="L2095" s="19">
        <v>9.723809523809519</v>
      </c>
      <c r="M2095" s="58"/>
      <c r="N2095" s="19"/>
      <c r="O2095" s="19"/>
      <c r="P2095" s="33"/>
    </row>
    <row r="2096" ht="16.6" customHeight="1">
      <c r="A2096" s="29">
        <v>44440</v>
      </c>
      <c r="B2096" s="30">
        <v>26.5</v>
      </c>
      <c r="C2096" s="19">
        <v>27.8</v>
      </c>
      <c r="D2096" s="19">
        <v>28.4809523809524</v>
      </c>
      <c r="E2096" s="31"/>
      <c r="F2096" s="30">
        <v>18.5</v>
      </c>
      <c r="G2096" s="19">
        <v>17.4</v>
      </c>
      <c r="H2096" s="19">
        <v>17.8190476190476</v>
      </c>
      <c r="I2096" s="32"/>
      <c r="J2096" s="19">
        <v>21.0820000000003</v>
      </c>
      <c r="K2096" s="19">
        <v>19.9923076923077</v>
      </c>
      <c r="L2096" s="19">
        <v>8.43809523809524</v>
      </c>
      <c r="M2096" s="58"/>
      <c r="N2096" s="19"/>
      <c r="O2096" s="19"/>
      <c r="P2096" s="33"/>
    </row>
    <row r="2097" ht="16.6" customHeight="1">
      <c r="A2097" s="29">
        <v>44470</v>
      </c>
      <c r="B2097" s="30">
        <v>28.1</v>
      </c>
      <c r="C2097" s="19">
        <v>29.5</v>
      </c>
      <c r="D2097" s="19">
        <v>29.9666666666667</v>
      </c>
      <c r="E2097" s="31"/>
      <c r="F2097" s="30">
        <v>21.4</v>
      </c>
      <c r="G2097" s="19">
        <v>20.7</v>
      </c>
      <c r="H2097" s="19">
        <v>21.1285714285714</v>
      </c>
      <c r="I2097" s="32"/>
      <c r="J2097" s="19">
        <v>47.4980000000006</v>
      </c>
      <c r="K2097" s="19">
        <v>37.2615384615385</v>
      </c>
      <c r="L2097" s="19">
        <v>18.952380952381</v>
      </c>
      <c r="M2097" s="58"/>
      <c r="N2097" s="19"/>
      <c r="O2097" s="19"/>
      <c r="P2097" s="33"/>
    </row>
    <row r="2098" ht="16.6" customHeight="1">
      <c r="A2098" s="29">
        <v>44501</v>
      </c>
      <c r="B2098" s="30">
        <v>29.2</v>
      </c>
      <c r="C2098" s="19">
        <v>30.8</v>
      </c>
      <c r="D2098" s="19">
        <v>31.1714285714286</v>
      </c>
      <c r="E2098" s="31"/>
      <c r="F2098" s="30">
        <v>23.1</v>
      </c>
      <c r="G2098" s="19">
        <v>22.9</v>
      </c>
      <c r="H2098" s="19">
        <v>23.1619047619048</v>
      </c>
      <c r="I2098" s="32"/>
      <c r="J2098" s="19">
        <v>44.7040000000005</v>
      </c>
      <c r="K2098" s="19">
        <v>55.0192307692308</v>
      </c>
      <c r="L2098" s="19">
        <v>57.152380952381</v>
      </c>
      <c r="M2098" s="58"/>
      <c r="N2098" s="19"/>
      <c r="O2098" s="19">
        <f>AVERAGE(B2100,F2100)</f>
        <v>24.1041666666667</v>
      </c>
      <c r="P2098" t="s" s="34">
        <v>16</v>
      </c>
    </row>
    <row r="2099" ht="16.6" customHeight="1">
      <c r="A2099" s="29">
        <v>44531</v>
      </c>
      <c r="B2099" s="30">
        <v>30.2</v>
      </c>
      <c r="C2099" s="19">
        <v>31.6</v>
      </c>
      <c r="D2099" s="19">
        <v>32.1380952380952</v>
      </c>
      <c r="E2099" s="31"/>
      <c r="F2099" s="30">
        <v>24.2</v>
      </c>
      <c r="G2099" s="19">
        <v>24.1</v>
      </c>
      <c r="H2099" s="19">
        <v>24.7238095238095</v>
      </c>
      <c r="I2099" s="32"/>
      <c r="J2099" s="19">
        <v>138.430000000002</v>
      </c>
      <c r="K2099" s="19">
        <v>163.265384615385</v>
      </c>
      <c r="L2099" s="19">
        <v>111.58</v>
      </c>
      <c r="M2099" s="58"/>
      <c r="N2099" s="19"/>
      <c r="O2099" s="19">
        <f>AVERAGE(D2100,H2100)</f>
        <v>24.8601461038961</v>
      </c>
      <c r="P2099" t="s" s="34">
        <v>17</v>
      </c>
    </row>
    <row r="2100" ht="16.6" customHeight="1">
      <c r="A2100" t="s" s="35">
        <v>18</v>
      </c>
      <c r="B2100" s="36">
        <f>AVERAGE(B2088:B2099)</f>
        <v>27.9083333333333</v>
      </c>
      <c r="C2100" s="36">
        <f>AVERAGE(C2088:C2099)</f>
        <v>28.9583333333333</v>
      </c>
      <c r="D2100" s="36">
        <f>AVERAGE(D2088:D2099)</f>
        <v>29.4558080808081</v>
      </c>
      <c r="E2100" s="37"/>
      <c r="F2100" s="36">
        <f>AVERAGE(F2088:F2099)</f>
        <v>20.3</v>
      </c>
      <c r="G2100" s="36">
        <f>AVERAGE(G2088:G2099)</f>
        <v>19.8333333333333</v>
      </c>
      <c r="H2100" s="36">
        <f>AVERAGE(H2088:H2099)</f>
        <v>20.2644841269841</v>
      </c>
      <c r="I2100" s="32"/>
      <c r="J2100" s="36">
        <f>AVERAGE(J2088:J2099)</f>
        <v>100.330000000001</v>
      </c>
      <c r="K2100" s="36">
        <f>AVERAGE(K2088:K2099)</f>
        <v>91.8942307692308</v>
      </c>
      <c r="L2100" s="36">
        <f>AVERAGE(L2088:L2099)</f>
        <v>94.11218614718619</v>
      </c>
      <c r="M2100" s="58"/>
      <c r="N2100" s="19"/>
      <c r="O2100" s="19">
        <f>O2099-O2098</f>
        <v>0.7559794372294</v>
      </c>
      <c r="P2100" t="s" s="39">
        <v>19</v>
      </c>
    </row>
    <row r="2101" ht="16.6" customHeight="1">
      <c r="A2101" t="s" s="40">
        <v>371</v>
      </c>
      <c r="B2101" s="49"/>
      <c r="C2101" s="19"/>
      <c r="D2101" t="s" s="40">
        <v>55</v>
      </c>
      <c r="E2101" s="37"/>
      <c r="F2101" s="49"/>
      <c r="G2101" s="19"/>
      <c r="H2101" t="s" s="40">
        <v>21</v>
      </c>
      <c r="I2101" s="32"/>
      <c r="J2101" s="19"/>
      <c r="K2101" s="19"/>
      <c r="L2101" s="19"/>
      <c r="M2101" s="43"/>
      <c r="N2101" s="19"/>
      <c r="O2101" s="19"/>
      <c r="P2101" s="19"/>
    </row>
    <row r="2102" ht="16.6" customHeight="1">
      <c r="A2102" s="55"/>
      <c r="B2102" s="49"/>
      <c r="C2102" s="19"/>
      <c r="D2102" s="19"/>
      <c r="E2102" s="37"/>
      <c r="F2102" s="49"/>
      <c r="G2102" s="19"/>
      <c r="H2102" s="19"/>
      <c r="I2102" s="32"/>
      <c r="J2102" s="19"/>
      <c r="K2102" s="19"/>
      <c r="L2102" s="19"/>
      <c r="M2102" s="43"/>
      <c r="N2102" s="19"/>
      <c r="O2102" s="19"/>
      <c r="P2102" s="19"/>
    </row>
    <row r="2103" ht="46.65" customHeight="1">
      <c r="A2103" t="s" s="20">
        <v>922</v>
      </c>
      <c r="B2103" t="s" s="21">
        <v>82</v>
      </c>
      <c r="C2103" t="s" s="22">
        <v>923</v>
      </c>
      <c r="D2103" t="s" s="22">
        <v>924</v>
      </c>
      <c r="E2103" s="23"/>
      <c r="F2103" t="s" s="21">
        <v>85</v>
      </c>
      <c r="G2103" t="s" s="24">
        <v>923</v>
      </c>
      <c r="H2103" t="s" s="24">
        <v>924</v>
      </c>
      <c r="I2103" s="32"/>
      <c r="J2103" t="s" s="21">
        <v>128</v>
      </c>
      <c r="K2103" t="s" s="26">
        <v>925</v>
      </c>
      <c r="L2103" t="s" s="26">
        <v>926</v>
      </c>
      <c r="M2103" t="s" s="45">
        <v>927</v>
      </c>
      <c r="N2103" s="7"/>
      <c r="O2103" s="19"/>
      <c r="P2103" s="19"/>
    </row>
    <row r="2104" ht="16.6" customHeight="1">
      <c r="A2104" s="29">
        <v>44197</v>
      </c>
      <c r="B2104" s="30">
        <v>31.5</v>
      </c>
      <c r="C2104" s="19">
        <v>31.8</v>
      </c>
      <c r="D2104" s="19">
        <v>31.9238095238095</v>
      </c>
      <c r="E2104" s="31"/>
      <c r="F2104" s="30">
        <v>22.6</v>
      </c>
      <c r="G2104" s="19">
        <v>22.8</v>
      </c>
      <c r="H2104" s="19">
        <v>23.247619047619</v>
      </c>
      <c r="I2104" s="32"/>
      <c r="J2104" s="33">
        <v>292.100000000004</v>
      </c>
      <c r="K2104" s="33">
        <v>291.9625</v>
      </c>
      <c r="L2104" s="33">
        <v>261.881818181818</v>
      </c>
      <c r="M2104" s="7"/>
      <c r="N2104" s="7"/>
      <c r="O2104" s="19"/>
      <c r="P2104" s="19"/>
    </row>
    <row r="2105" ht="16.6" customHeight="1">
      <c r="A2105" s="29">
        <v>44228</v>
      </c>
      <c r="B2105" s="30">
        <v>31.2</v>
      </c>
      <c r="C2105" s="19">
        <v>31.6</v>
      </c>
      <c r="D2105" s="19">
        <v>32.0285714285714</v>
      </c>
      <c r="E2105" s="31"/>
      <c r="F2105" s="30">
        <v>22.4</v>
      </c>
      <c r="G2105" s="19">
        <v>22.8</v>
      </c>
      <c r="H2105" s="19">
        <v>23.3285714285714</v>
      </c>
      <c r="I2105" s="32"/>
      <c r="J2105" s="33">
        <v>231.140000000003</v>
      </c>
      <c r="K2105" s="33">
        <v>189.1375</v>
      </c>
      <c r="L2105" s="33">
        <v>264.881818181818</v>
      </c>
      <c r="M2105" s="7"/>
      <c r="N2105" s="7"/>
      <c r="O2105" s="19"/>
      <c r="P2105" s="19"/>
    </row>
    <row r="2106" ht="16.6" customHeight="1">
      <c r="A2106" s="29">
        <v>44256</v>
      </c>
      <c r="B2106" s="30">
        <v>30.6</v>
      </c>
      <c r="C2106" s="19">
        <v>30.9</v>
      </c>
      <c r="D2106" s="19">
        <v>31.2857142857143</v>
      </c>
      <c r="E2106" s="31"/>
      <c r="F2106" s="30">
        <v>21.3</v>
      </c>
      <c r="G2106" s="19">
        <v>21.6</v>
      </c>
      <c r="H2106" s="19">
        <v>22.0952380952381</v>
      </c>
      <c r="I2106" s="32"/>
      <c r="J2106" s="33">
        <v>171.704000000002</v>
      </c>
      <c r="K2106" s="33">
        <v>140.233333333333</v>
      </c>
      <c r="L2106" s="33">
        <v>136.545454545455</v>
      </c>
      <c r="M2106" s="7"/>
      <c r="N2106" s="7"/>
      <c r="O2106" s="19"/>
      <c r="P2106" s="19"/>
    </row>
    <row r="2107" ht="16.6" customHeight="1">
      <c r="A2107" s="29">
        <v>44287</v>
      </c>
      <c r="B2107" s="30">
        <v>29.7</v>
      </c>
      <c r="C2107" s="19">
        <v>29.6</v>
      </c>
      <c r="D2107" s="19">
        <v>29.8952380952381</v>
      </c>
      <c r="E2107" s="31"/>
      <c r="F2107" s="30">
        <v>18.9</v>
      </c>
      <c r="G2107" s="19">
        <v>19.1</v>
      </c>
      <c r="H2107" s="19">
        <v>19.5238095238095</v>
      </c>
      <c r="I2107" s="32"/>
      <c r="J2107" s="33">
        <v>66.5480000000008</v>
      </c>
      <c r="K2107" s="33">
        <v>58.0083333333333</v>
      </c>
      <c r="L2107" s="33">
        <v>48.2909090909091</v>
      </c>
      <c r="M2107" s="7"/>
      <c r="N2107" s="7"/>
      <c r="O2107" s="19"/>
      <c r="P2107" s="19"/>
    </row>
    <row r="2108" ht="16.6" customHeight="1">
      <c r="A2108" s="29">
        <v>44317</v>
      </c>
      <c r="B2108" s="30">
        <v>27.8</v>
      </c>
      <c r="C2108" s="19">
        <v>27.6</v>
      </c>
      <c r="D2108" s="19">
        <v>27.8238095238095</v>
      </c>
      <c r="E2108" s="31"/>
      <c r="F2108" s="30">
        <v>15.5</v>
      </c>
      <c r="G2108" s="19">
        <v>16.2</v>
      </c>
      <c r="H2108" s="19">
        <v>16.1904761904762</v>
      </c>
      <c r="I2108" s="32"/>
      <c r="J2108" s="33">
        <v>27.9400000000003</v>
      </c>
      <c r="K2108" s="33">
        <v>25.2833333333333</v>
      </c>
      <c r="L2108" s="33">
        <v>20.5545454545455</v>
      </c>
      <c r="M2108" s="7"/>
      <c r="N2108" s="7"/>
      <c r="O2108" s="19"/>
      <c r="P2108" s="19"/>
    </row>
    <row r="2109" ht="16.6" customHeight="1">
      <c r="A2109" s="29">
        <v>44348</v>
      </c>
      <c r="B2109" s="30">
        <v>25.5</v>
      </c>
      <c r="C2109" s="19">
        <v>25.5</v>
      </c>
      <c r="D2109" s="19">
        <v>25.7272727272727</v>
      </c>
      <c r="E2109" s="31"/>
      <c r="F2109" s="30">
        <v>13.3</v>
      </c>
      <c r="G2109" s="19">
        <v>13</v>
      </c>
      <c r="H2109" s="19">
        <v>13.8636363636364</v>
      </c>
      <c r="I2109" s="32"/>
      <c r="J2109" s="33">
        <v>37.0840000000005</v>
      </c>
      <c r="K2109" s="33">
        <v>40.8083333333333</v>
      </c>
      <c r="L2109" s="33">
        <v>21.2772727272727</v>
      </c>
      <c r="M2109" s="7"/>
      <c r="N2109" s="7"/>
      <c r="O2109" s="19"/>
      <c r="P2109" s="19"/>
    </row>
    <row r="2110" ht="16.6" customHeight="1">
      <c r="A2110" s="29">
        <v>44378</v>
      </c>
      <c r="B2110" s="30">
        <v>24.9</v>
      </c>
      <c r="C2110" s="19">
        <v>25.2</v>
      </c>
      <c r="D2110" s="19">
        <v>25.6190476190476</v>
      </c>
      <c r="E2110" s="31"/>
      <c r="F2110" s="30">
        <v>11.7</v>
      </c>
      <c r="G2110" s="19">
        <v>11.8</v>
      </c>
      <c r="H2110" s="19">
        <v>12.4714285714286</v>
      </c>
      <c r="I2110" s="32"/>
      <c r="J2110" s="33">
        <v>17.5260000000002</v>
      </c>
      <c r="K2110" s="33">
        <v>21.0125</v>
      </c>
      <c r="L2110" s="33">
        <v>20.1181818181818</v>
      </c>
      <c r="M2110" s="7"/>
      <c r="N2110" s="7"/>
      <c r="O2110" s="19"/>
      <c r="P2110" s="19"/>
    </row>
    <row r="2111" ht="16.6" customHeight="1">
      <c r="A2111" s="29">
        <v>44409</v>
      </c>
      <c r="B2111" s="30">
        <v>25.9</v>
      </c>
      <c r="C2111" s="19">
        <v>26.3</v>
      </c>
      <c r="D2111" s="19">
        <v>26.705</v>
      </c>
      <c r="E2111" s="31"/>
      <c r="F2111" s="30">
        <v>12.6</v>
      </c>
      <c r="G2111" s="19">
        <v>12.7</v>
      </c>
      <c r="H2111" s="19">
        <v>12.955</v>
      </c>
      <c r="I2111" s="32"/>
      <c r="J2111" s="33">
        <v>14.7320000000002</v>
      </c>
      <c r="K2111" s="33">
        <v>16.1875</v>
      </c>
      <c r="L2111" s="33">
        <v>11.6761904761905</v>
      </c>
      <c r="M2111" s="7"/>
      <c r="N2111" s="7"/>
      <c r="O2111" s="19"/>
      <c r="P2111" s="19"/>
    </row>
    <row r="2112" ht="16.6" customHeight="1">
      <c r="A2112" s="29">
        <v>44440</v>
      </c>
      <c r="B2112" s="30">
        <v>27.8</v>
      </c>
      <c r="C2112" s="19">
        <v>28.2</v>
      </c>
      <c r="D2112" s="19">
        <v>28.7857142857143</v>
      </c>
      <c r="E2112" s="31"/>
      <c r="F2112" s="30">
        <v>15.3</v>
      </c>
      <c r="G2112" s="19">
        <v>15.1</v>
      </c>
      <c r="H2112" s="19">
        <v>15.8238095238095</v>
      </c>
      <c r="I2112" s="32"/>
      <c r="J2112" s="33">
        <v>36.8300000000004</v>
      </c>
      <c r="K2112" s="33">
        <v>20.4458333333333</v>
      </c>
      <c r="L2112" s="33">
        <v>8.361904761904761</v>
      </c>
      <c r="M2112" s="7"/>
      <c r="N2112" s="7"/>
      <c r="O2112" s="19"/>
      <c r="P2112" s="19"/>
    </row>
    <row r="2113" ht="16.6" customHeight="1">
      <c r="A2113" s="29">
        <v>44470</v>
      </c>
      <c r="B2113" s="30">
        <v>29.6</v>
      </c>
      <c r="C2113" s="19">
        <v>29.9</v>
      </c>
      <c r="D2113" s="19">
        <v>30.2190476190476</v>
      </c>
      <c r="E2113" s="31"/>
      <c r="F2113" s="30">
        <v>18.2</v>
      </c>
      <c r="G2113" s="19">
        <v>18.1</v>
      </c>
      <c r="H2113" s="19">
        <v>18.8285714285714</v>
      </c>
      <c r="I2113" s="32"/>
      <c r="J2113" s="33">
        <v>25.4000000000003</v>
      </c>
      <c r="K2113" s="33">
        <v>29.3666666666667</v>
      </c>
      <c r="L2113" s="33">
        <v>15.7238095238095</v>
      </c>
      <c r="M2113" s="7"/>
      <c r="N2113" s="7"/>
      <c r="O2113" s="19"/>
      <c r="P2113" s="19"/>
    </row>
    <row r="2114" ht="16.6" customHeight="1">
      <c r="A2114" s="29">
        <v>44501</v>
      </c>
      <c r="B2114" s="30">
        <v>30.9</v>
      </c>
      <c r="C2114" s="19">
        <v>31.2</v>
      </c>
      <c r="D2114" s="19">
        <v>31.3666666666667</v>
      </c>
      <c r="E2114" s="31"/>
      <c r="F2114" s="30">
        <v>20.3</v>
      </c>
      <c r="G2114" s="19">
        <v>20.6</v>
      </c>
      <c r="H2114" s="19">
        <v>20.9380952380952</v>
      </c>
      <c r="I2114" s="32"/>
      <c r="J2114" s="33">
        <v>41.4020000000005</v>
      </c>
      <c r="K2114" s="33">
        <v>44.125</v>
      </c>
      <c r="L2114" s="33">
        <v>34.5142857142857</v>
      </c>
      <c r="M2114" s="7"/>
      <c r="N2114" s="7"/>
      <c r="O2114" s="19">
        <f>AVERAGE(B2116,F2116)</f>
        <v>23.3916666666667</v>
      </c>
      <c r="P2114" t="s" s="34">
        <v>16</v>
      </c>
    </row>
    <row r="2115" ht="16.6" customHeight="1">
      <c r="A2115" s="29">
        <v>44531</v>
      </c>
      <c r="B2115" s="30">
        <v>31.7</v>
      </c>
      <c r="C2115" s="19">
        <v>32.1</v>
      </c>
      <c r="D2115" s="19">
        <v>32.4761904761905</v>
      </c>
      <c r="E2115" s="31"/>
      <c r="F2115" s="30">
        <v>22.2</v>
      </c>
      <c r="G2115" s="19">
        <v>22.1</v>
      </c>
      <c r="H2115" s="19">
        <v>22.6809523809524</v>
      </c>
      <c r="I2115" s="32"/>
      <c r="J2115" s="33">
        <v>98.2980000000012</v>
      </c>
      <c r="K2115" s="33">
        <v>120.929166666667</v>
      </c>
      <c r="L2115" s="33">
        <v>67.0095238095238</v>
      </c>
      <c r="M2115" s="7"/>
      <c r="N2115" s="7"/>
      <c r="O2115" s="19">
        <f>AVERAGE(D2116,H2116)</f>
        <v>23.9918037518038</v>
      </c>
      <c r="P2115" t="s" s="34">
        <v>17</v>
      </c>
    </row>
    <row r="2116" ht="16.6" customHeight="1">
      <c r="A2116" t="s" s="35">
        <v>18</v>
      </c>
      <c r="B2116" s="36">
        <f>AVERAGE(B2104:B2115)</f>
        <v>28.925</v>
      </c>
      <c r="C2116" s="36">
        <f>AVERAGE(C2104:C2115)</f>
        <v>29.1583333333333</v>
      </c>
      <c r="D2116" s="36">
        <f>AVERAGE(D2104:D2115)</f>
        <v>29.4880068542569</v>
      </c>
      <c r="E2116" s="37"/>
      <c r="F2116" s="36">
        <f>AVERAGE(F2104:F2115)</f>
        <v>17.8583333333333</v>
      </c>
      <c r="G2116" s="36">
        <f>AVERAGE(G2104:G2115)</f>
        <v>17.9916666666667</v>
      </c>
      <c r="H2116" s="36">
        <f>AVERAGE(H2104:H2115)</f>
        <v>18.4956006493506</v>
      </c>
      <c r="I2116" s="38"/>
      <c r="J2116" s="36">
        <f>AVERAGE(J2104:J2115)</f>
        <v>88.3920000000011</v>
      </c>
      <c r="K2116" s="36">
        <f>AVERAGE(K2104:K2115)</f>
        <v>83.125</v>
      </c>
      <c r="L2116" s="36">
        <f>AVERAGE(L2104:L2115)</f>
        <v>75.9029761904762</v>
      </c>
      <c r="M2116" s="7"/>
      <c r="N2116" s="7"/>
      <c r="O2116" s="19">
        <f>O2115-O2114</f>
        <v>0.6001370851371</v>
      </c>
      <c r="P2116" t="s" s="39">
        <v>19</v>
      </c>
    </row>
    <row r="2117" ht="16.6" customHeight="1">
      <c r="A2117" s="55"/>
      <c r="B2117" s="49"/>
      <c r="C2117" s="19"/>
      <c r="D2117" s="19"/>
      <c r="E2117" s="37"/>
      <c r="F2117" s="49"/>
      <c r="G2117" s="19"/>
      <c r="H2117" t="s" s="40">
        <v>21</v>
      </c>
      <c r="I2117" s="32"/>
      <c r="J2117" s="19"/>
      <c r="K2117" s="19"/>
      <c r="L2117" s="19"/>
      <c r="M2117" s="43"/>
      <c r="N2117" s="19"/>
      <c r="O2117" s="19"/>
      <c r="P2117" s="19"/>
    </row>
    <row r="2118" ht="16.6" customHeight="1">
      <c r="A2118" s="55"/>
      <c r="B2118" s="49"/>
      <c r="C2118" s="19"/>
      <c r="D2118" s="19"/>
      <c r="E2118" s="37"/>
      <c r="F2118" s="49"/>
      <c r="G2118" s="19"/>
      <c r="H2118" s="19"/>
      <c r="I2118" s="32"/>
      <c r="J2118" s="19"/>
      <c r="K2118" s="19"/>
      <c r="L2118" s="19"/>
      <c r="M2118" s="43"/>
      <c r="N2118" s="28"/>
      <c r="O2118" s="19"/>
      <c r="P2118" s="19"/>
    </row>
    <row r="2119" ht="46.65" customHeight="1">
      <c r="A2119" t="s" s="20">
        <v>928</v>
      </c>
      <c r="B2119" t="s" s="21">
        <v>150</v>
      </c>
      <c r="C2119" t="s" s="22">
        <v>929</v>
      </c>
      <c r="D2119" t="s" s="22">
        <v>930</v>
      </c>
      <c r="E2119" s="23"/>
      <c r="F2119" t="s" s="21">
        <v>153</v>
      </c>
      <c r="G2119" t="s" s="24">
        <v>929</v>
      </c>
      <c r="H2119" t="s" s="24">
        <v>930</v>
      </c>
      <c r="I2119" s="32"/>
      <c r="J2119" t="s" s="21">
        <v>145</v>
      </c>
      <c r="K2119" t="s" s="26">
        <v>931</v>
      </c>
      <c r="L2119" t="s" s="26">
        <v>932</v>
      </c>
      <c r="M2119" t="s" s="45">
        <v>933</v>
      </c>
      <c r="N2119" s="7"/>
      <c r="O2119" s="19"/>
      <c r="P2119" s="19"/>
    </row>
    <row r="2120" ht="16.6" customHeight="1">
      <c r="A2120" s="29">
        <v>44197</v>
      </c>
      <c r="B2120" s="30">
        <v>31</v>
      </c>
      <c r="C2120" s="19">
        <v>31.7166666666667</v>
      </c>
      <c r="D2120" s="19">
        <v>31.7166666666667</v>
      </c>
      <c r="E2120" s="31"/>
      <c r="F2120" s="30">
        <v>23.9</v>
      </c>
      <c r="G2120" s="19">
        <v>24.0333333333333</v>
      </c>
      <c r="H2120" s="19">
        <v>24.0333333333333</v>
      </c>
      <c r="I2120" s="32"/>
      <c r="J2120" s="33">
        <v>263.398000000003</v>
      </c>
      <c r="K2120" s="33">
        <v>280.156</v>
      </c>
      <c r="L2120" s="33">
        <v>158.733333333333</v>
      </c>
      <c r="M2120" s="7"/>
      <c r="N2120" s="7"/>
      <c r="O2120" s="19"/>
      <c r="P2120" s="47"/>
    </row>
    <row r="2121" ht="16.6" customHeight="1">
      <c r="A2121" s="29">
        <v>44228</v>
      </c>
      <c r="B2121" s="30">
        <v>30.8</v>
      </c>
      <c r="C2121" s="19">
        <v>31.8833333333333</v>
      </c>
      <c r="D2121" s="19">
        <v>31.8833333333333</v>
      </c>
      <c r="E2121" s="31"/>
      <c r="F2121" s="30">
        <v>23.6</v>
      </c>
      <c r="G2121" s="19">
        <v>23.9</v>
      </c>
      <c r="H2121" s="19">
        <v>23.9</v>
      </c>
      <c r="I2121" s="32"/>
      <c r="J2121" s="33">
        <v>224.536000000003</v>
      </c>
      <c r="K2121" s="33">
        <v>192.076</v>
      </c>
      <c r="L2121" s="33">
        <v>235.733333333333</v>
      </c>
      <c r="M2121" s="7"/>
      <c r="N2121" s="7"/>
      <c r="O2121" s="19"/>
      <c r="P2121" s="47"/>
    </row>
    <row r="2122" ht="16.6" customHeight="1">
      <c r="A2122" s="29">
        <v>44256</v>
      </c>
      <c r="B2122" s="30">
        <v>30.2</v>
      </c>
      <c r="C2122" s="19">
        <v>31.4571428571429</v>
      </c>
      <c r="D2122" s="19">
        <v>31.4571428571429</v>
      </c>
      <c r="E2122" s="31"/>
      <c r="F2122" s="30">
        <v>22.8</v>
      </c>
      <c r="G2122" s="19">
        <v>23.3571428571429</v>
      </c>
      <c r="H2122" s="19">
        <v>23.3571428571429</v>
      </c>
      <c r="I2122" s="32"/>
      <c r="J2122" s="33">
        <v>146.304000000002</v>
      </c>
      <c r="K2122" s="33">
        <v>132.776</v>
      </c>
      <c r="L2122" s="33">
        <v>147.028571428571</v>
      </c>
      <c r="M2122" s="7"/>
      <c r="N2122" s="7"/>
      <c r="O2122" s="19"/>
      <c r="P2122" s="47"/>
    </row>
    <row r="2123" ht="16.6" customHeight="1">
      <c r="A2123" s="29">
        <v>44287</v>
      </c>
      <c r="B2123" s="30">
        <v>28.8</v>
      </c>
      <c r="C2123" s="19">
        <v>29.8142857142857</v>
      </c>
      <c r="D2123" s="19">
        <v>29.8142857142857</v>
      </c>
      <c r="E2123" s="31"/>
      <c r="F2123" s="30">
        <v>20.8</v>
      </c>
      <c r="G2123" s="19">
        <v>20.9285714285714</v>
      </c>
      <c r="H2123" s="19">
        <v>20.9285714285714</v>
      </c>
      <c r="I2123" s="32"/>
      <c r="J2123" s="33">
        <v>71.8820000000009</v>
      </c>
      <c r="K2123" s="33">
        <v>55.276</v>
      </c>
      <c r="L2123" s="33">
        <v>40.2571428571429</v>
      </c>
      <c r="M2123" s="7"/>
      <c r="N2123" s="7"/>
      <c r="O2123" s="19"/>
      <c r="P2123" s="47"/>
    </row>
    <row r="2124" ht="16.6" customHeight="1">
      <c r="A2124" s="29">
        <v>44317</v>
      </c>
      <c r="B2124" s="30">
        <v>26.5</v>
      </c>
      <c r="C2124" s="19">
        <v>27.8285714285714</v>
      </c>
      <c r="D2124" s="19">
        <v>27.8285714285714</v>
      </c>
      <c r="E2124" s="31"/>
      <c r="F2124" s="30">
        <v>17.4</v>
      </c>
      <c r="G2124" s="19">
        <v>17.9857142857143</v>
      </c>
      <c r="H2124" s="19">
        <v>17.9857142857143</v>
      </c>
      <c r="I2124" s="32"/>
      <c r="J2124" s="33">
        <v>33.5280000000004</v>
      </c>
      <c r="K2124" s="33">
        <v>29.04</v>
      </c>
      <c r="L2124" s="33">
        <v>23.4333333333333</v>
      </c>
      <c r="M2124" s="7"/>
      <c r="N2124" s="7"/>
      <c r="O2124" s="19"/>
      <c r="P2124" s="19"/>
    </row>
    <row r="2125" ht="16.6" customHeight="1">
      <c r="A2125" s="29">
        <v>44348</v>
      </c>
      <c r="B2125" s="30">
        <v>24.6</v>
      </c>
      <c r="C2125" s="19">
        <v>25.6714285714286</v>
      </c>
      <c r="D2125" s="19">
        <v>25.6714285714286</v>
      </c>
      <c r="E2125" s="31"/>
      <c r="F2125" s="30">
        <v>15.2</v>
      </c>
      <c r="G2125" s="19">
        <v>15.5285714285714</v>
      </c>
      <c r="H2125" s="19">
        <v>15.5285714285714</v>
      </c>
      <c r="I2125" s="32"/>
      <c r="J2125" s="33">
        <v>41.6560000000005</v>
      </c>
      <c r="K2125" s="33">
        <v>44.892</v>
      </c>
      <c r="L2125" s="33">
        <v>22.5428571428571</v>
      </c>
      <c r="M2125" s="7"/>
      <c r="N2125" s="7"/>
      <c r="O2125" s="19"/>
      <c r="P2125" s="19"/>
    </row>
    <row r="2126" ht="16.6" customHeight="1">
      <c r="A2126" s="29">
        <v>44378</v>
      </c>
      <c r="B2126" s="30">
        <v>24</v>
      </c>
      <c r="C2126" s="19">
        <v>25.4833333333333</v>
      </c>
      <c r="D2126" s="19">
        <v>25.4833333333333</v>
      </c>
      <c r="E2126" s="31"/>
      <c r="F2126" s="30">
        <v>13.6</v>
      </c>
      <c r="G2126" s="19">
        <v>13.9666666666667</v>
      </c>
      <c r="H2126" s="19">
        <v>13.9666666666667</v>
      </c>
      <c r="I2126" s="32"/>
      <c r="J2126" s="33">
        <v>23.1140000000003</v>
      </c>
      <c r="K2126" s="33">
        <v>16.332</v>
      </c>
      <c r="L2126" s="33">
        <v>15.2857142857143</v>
      </c>
      <c r="M2126" s="7"/>
      <c r="N2126" s="7"/>
      <c r="O2126" s="19"/>
      <c r="P2126" s="19"/>
    </row>
    <row r="2127" ht="16.6" customHeight="1">
      <c r="A2127" s="29">
        <v>44409</v>
      </c>
      <c r="B2127" s="30">
        <v>25.1</v>
      </c>
      <c r="C2127" s="19">
        <v>26.3833333333333</v>
      </c>
      <c r="D2127" s="19">
        <v>26.3833333333333</v>
      </c>
      <c r="E2127" s="31"/>
      <c r="F2127" s="30">
        <v>14.7</v>
      </c>
      <c r="G2127" s="19">
        <v>13.9</v>
      </c>
      <c r="H2127" s="19">
        <v>13.9</v>
      </c>
      <c r="I2127" s="32"/>
      <c r="J2127" s="33">
        <v>16.7640000000002</v>
      </c>
      <c r="K2127" s="33">
        <v>14.196</v>
      </c>
      <c r="L2127" s="33">
        <v>2.9</v>
      </c>
      <c r="M2127" s="7"/>
      <c r="N2127" s="7"/>
      <c r="O2127" s="19"/>
      <c r="P2127" s="19"/>
    </row>
    <row r="2128" ht="16.6" customHeight="1">
      <c r="A2128" s="29">
        <v>44440</v>
      </c>
      <c r="B2128" s="30">
        <v>26.9</v>
      </c>
      <c r="C2128" s="19">
        <v>28.2833333333333</v>
      </c>
      <c r="D2128" s="19">
        <v>28.2833333333333</v>
      </c>
      <c r="E2128" s="31"/>
      <c r="F2128" s="30">
        <v>17.2</v>
      </c>
      <c r="G2128" s="19">
        <v>16.8666666666667</v>
      </c>
      <c r="H2128" s="19">
        <v>16.8666666666667</v>
      </c>
      <c r="I2128" s="32"/>
      <c r="J2128" s="33">
        <v>21.0820000000003</v>
      </c>
      <c r="K2128" s="33">
        <v>17.056</v>
      </c>
      <c r="L2128" s="33">
        <v>12.7333333333333</v>
      </c>
      <c r="M2128" s="7"/>
      <c r="N2128" s="7"/>
      <c r="O2128" s="19"/>
      <c r="P2128" s="19"/>
    </row>
    <row r="2129" ht="16.6" customHeight="1">
      <c r="A2129" s="29">
        <v>44470</v>
      </c>
      <c r="B2129" s="30">
        <v>28.7</v>
      </c>
      <c r="C2129" s="19">
        <v>29.5333333333333</v>
      </c>
      <c r="D2129" s="19">
        <v>29.5333333333333</v>
      </c>
      <c r="E2129" s="31"/>
      <c r="F2129" s="30">
        <v>20.2</v>
      </c>
      <c r="G2129" s="19">
        <v>20.2333333333333</v>
      </c>
      <c r="H2129" s="19">
        <v>20.2333333333333</v>
      </c>
      <c r="I2129" s="32"/>
      <c r="J2129" s="33">
        <v>26.6700000000003</v>
      </c>
      <c r="K2129" s="33">
        <v>24.64</v>
      </c>
      <c r="L2129" s="33">
        <v>21.4</v>
      </c>
      <c r="M2129" s="7"/>
      <c r="N2129" s="7"/>
      <c r="O2129" s="19"/>
      <c r="P2129" s="19"/>
    </row>
    <row r="2130" ht="16.6" customHeight="1">
      <c r="A2130" s="29">
        <v>44501</v>
      </c>
      <c r="B2130" s="30">
        <v>29.9</v>
      </c>
      <c r="C2130" s="19">
        <v>31.4833333333333</v>
      </c>
      <c r="D2130" s="19">
        <v>31.4833333333333</v>
      </c>
      <c r="E2130" s="31"/>
      <c r="F2130" s="30">
        <v>22.1</v>
      </c>
      <c r="G2130" s="19">
        <v>21.9166666666667</v>
      </c>
      <c r="H2130" s="19">
        <v>21.9166666666667</v>
      </c>
      <c r="I2130" s="32"/>
      <c r="J2130" s="33">
        <v>32.2580000000004</v>
      </c>
      <c r="K2130" s="33">
        <v>36.244</v>
      </c>
      <c r="L2130" s="33">
        <v>5.1</v>
      </c>
      <c r="M2130" s="7"/>
      <c r="N2130" s="7"/>
      <c r="O2130" s="19">
        <f>AVERAGE(B2132,F2132)</f>
        <v>23.8458333333334</v>
      </c>
      <c r="P2130" t="s" s="34">
        <v>16</v>
      </c>
    </row>
    <row r="2131" ht="16.6" customHeight="1">
      <c r="A2131" s="29">
        <v>44531</v>
      </c>
      <c r="B2131" s="30">
        <v>31</v>
      </c>
      <c r="C2131" s="19">
        <v>32.0333333333333</v>
      </c>
      <c r="D2131" s="19">
        <v>32.0333333333333</v>
      </c>
      <c r="E2131" s="31"/>
      <c r="F2131" s="30">
        <v>23.3</v>
      </c>
      <c r="G2131" s="19">
        <v>23.7</v>
      </c>
      <c r="H2131" s="19">
        <v>23.7</v>
      </c>
      <c r="I2131" s="32"/>
      <c r="J2131" s="33">
        <v>111.760000000001</v>
      </c>
      <c r="K2131" s="33">
        <v>138.58</v>
      </c>
      <c r="L2131" s="33">
        <v>87.40000000000001</v>
      </c>
      <c r="M2131" s="7"/>
      <c r="N2131" s="7"/>
      <c r="O2131" s="19">
        <f>AVERAGE(D2132,H2132)</f>
        <v>24.4953373015873</v>
      </c>
      <c r="P2131" t="s" s="34">
        <v>17</v>
      </c>
    </row>
    <row r="2132" ht="16.6" customHeight="1">
      <c r="A2132" t="s" s="35">
        <v>18</v>
      </c>
      <c r="B2132" s="36">
        <f>AVERAGE(B2120:B2131)</f>
        <v>28.125</v>
      </c>
      <c r="C2132" s="36">
        <f>AVERAGE(C2120:C2131)</f>
        <v>29.297619047619</v>
      </c>
      <c r="D2132" s="36">
        <f>AVERAGE(D2120:D2131)</f>
        <v>29.297619047619</v>
      </c>
      <c r="E2132" s="37"/>
      <c r="F2132" s="36">
        <f>AVERAGE(F2120:F2131)</f>
        <v>19.5666666666667</v>
      </c>
      <c r="G2132" s="36">
        <f>AVERAGE(G2120:G2131)</f>
        <v>19.6930555555556</v>
      </c>
      <c r="H2132" s="36">
        <f>AVERAGE(H2120:H2131)</f>
        <v>19.6930555555556</v>
      </c>
      <c r="I2132" s="38"/>
      <c r="J2132" s="36">
        <f>AVERAGE(J2120:J2131)</f>
        <v>84.4126666666677</v>
      </c>
      <c r="K2132" s="36">
        <f>AVERAGE(K2120:K2131)</f>
        <v>81.77200000000001</v>
      </c>
      <c r="L2132" s="36">
        <f>AVERAGE(L2120:L2131)</f>
        <v>64.3789682539682</v>
      </c>
      <c r="M2132" s="7"/>
      <c r="N2132" s="7"/>
      <c r="O2132" s="19">
        <f>O2131-O2130</f>
        <v>0.6495039682539</v>
      </c>
      <c r="P2132" t="s" s="39">
        <v>19</v>
      </c>
    </row>
    <row r="2133" ht="16.6" customHeight="1">
      <c r="A2133" s="55"/>
      <c r="B2133" s="49"/>
      <c r="C2133" s="19"/>
      <c r="D2133" t="s" s="40">
        <v>55</v>
      </c>
      <c r="E2133" s="37"/>
      <c r="F2133" s="49"/>
      <c r="G2133" s="19"/>
      <c r="H2133" t="s" s="40">
        <v>21</v>
      </c>
      <c r="I2133" s="32"/>
      <c r="J2133" s="19"/>
      <c r="K2133" s="19"/>
      <c r="L2133" s="19"/>
      <c r="M2133" s="43"/>
      <c r="N2133" s="19"/>
      <c r="O2133" s="19"/>
      <c r="P2133" s="19"/>
    </row>
    <row r="2134" ht="16.6" customHeight="1">
      <c r="A2134" s="55"/>
      <c r="B2134" s="49"/>
      <c r="C2134" s="19"/>
      <c r="D2134" s="19"/>
      <c r="E2134" s="37"/>
      <c r="F2134" s="49"/>
      <c r="G2134" s="19"/>
      <c r="H2134" s="19"/>
      <c r="I2134" s="32"/>
      <c r="J2134" s="19"/>
      <c r="K2134" s="19"/>
      <c r="L2134" s="19"/>
      <c r="M2134" s="43"/>
      <c r="N2134" s="19"/>
      <c r="O2134" s="19"/>
      <c r="P2134" s="19"/>
    </row>
    <row r="2135" ht="46.65" customHeight="1">
      <c r="A2135" t="s" s="20">
        <v>934</v>
      </c>
      <c r="B2135" t="s" s="21">
        <v>150</v>
      </c>
      <c r="C2135" t="s" s="22">
        <v>935</v>
      </c>
      <c r="D2135" t="s" s="22">
        <v>936</v>
      </c>
      <c r="E2135" s="23"/>
      <c r="F2135" t="s" s="21">
        <v>153</v>
      </c>
      <c r="G2135" t="s" s="24">
        <v>935</v>
      </c>
      <c r="H2135" t="s" s="24">
        <v>936</v>
      </c>
      <c r="I2135" s="25"/>
      <c r="J2135" t="s" s="21">
        <v>145</v>
      </c>
      <c r="K2135" t="s" s="26">
        <v>937</v>
      </c>
      <c r="L2135" t="s" s="26">
        <v>938</v>
      </c>
      <c r="M2135" t="s" s="45">
        <v>939</v>
      </c>
      <c r="N2135" s="7"/>
      <c r="O2135" s="19"/>
      <c r="P2135" s="19"/>
    </row>
    <row r="2136" ht="16.6" customHeight="1">
      <c r="A2136" s="29">
        <v>44197</v>
      </c>
      <c r="B2136" s="30">
        <v>29.9</v>
      </c>
      <c r="C2136" s="19">
        <v>30.2</v>
      </c>
      <c r="D2136" s="19">
        <v>30.55</v>
      </c>
      <c r="E2136" s="31"/>
      <c r="F2136" s="30">
        <v>22.9</v>
      </c>
      <c r="G2136" s="19">
        <v>23.6</v>
      </c>
      <c r="H2136" s="19">
        <v>23.9045454545455</v>
      </c>
      <c r="I2136" s="32"/>
      <c r="J2136" s="33">
        <v>368.046000000004</v>
      </c>
      <c r="K2136" s="33">
        <v>396.492</v>
      </c>
      <c r="L2136" s="33">
        <v>260.8</v>
      </c>
      <c r="M2136" s="7"/>
      <c r="N2136" s="7"/>
      <c r="O2136" s="19"/>
      <c r="P2136" s="19"/>
    </row>
    <row r="2137" ht="16.6" customHeight="1">
      <c r="A2137" s="29">
        <v>44228</v>
      </c>
      <c r="B2137" s="30">
        <v>29.6</v>
      </c>
      <c r="C2137" s="19">
        <v>29.7</v>
      </c>
      <c r="D2137" s="19">
        <v>30.1454545454545</v>
      </c>
      <c r="E2137" s="31"/>
      <c r="F2137" s="30">
        <v>22.7</v>
      </c>
      <c r="G2137" s="19">
        <v>23.5</v>
      </c>
      <c r="H2137" s="19">
        <v>23.8181818181818</v>
      </c>
      <c r="I2137" s="32"/>
      <c r="J2137" s="33">
        <v>291.338000000004</v>
      </c>
      <c r="K2137" s="33">
        <v>248.552</v>
      </c>
      <c r="L2137" s="33">
        <v>325.190909090909</v>
      </c>
      <c r="M2137" s="7"/>
      <c r="N2137" s="7"/>
      <c r="O2137" s="19"/>
      <c r="P2137" s="19"/>
    </row>
    <row r="2138" ht="16.6" customHeight="1">
      <c r="A2138" s="29">
        <v>44256</v>
      </c>
      <c r="B2138" s="30">
        <v>28.7</v>
      </c>
      <c r="C2138" s="19">
        <v>28.7</v>
      </c>
      <c r="D2138" s="19">
        <v>29.1409090909091</v>
      </c>
      <c r="E2138" s="31"/>
      <c r="F2138" s="30">
        <v>21.6</v>
      </c>
      <c r="G2138" s="19">
        <v>22.4</v>
      </c>
      <c r="H2138" s="19">
        <v>22.8590909090909</v>
      </c>
      <c r="I2138" s="32"/>
      <c r="J2138" s="33">
        <v>311.658000000004</v>
      </c>
      <c r="K2138" s="33">
        <v>274.932</v>
      </c>
      <c r="L2138" s="33">
        <v>283.445454545455</v>
      </c>
      <c r="M2138" s="7"/>
      <c r="N2138" s="7"/>
      <c r="O2138" s="19"/>
      <c r="P2138" s="19"/>
    </row>
    <row r="2139" ht="16.6" customHeight="1">
      <c r="A2139" s="29">
        <v>44287</v>
      </c>
      <c r="B2139" s="30">
        <v>27.1</v>
      </c>
      <c r="C2139" s="19">
        <v>26.8</v>
      </c>
      <c r="D2139" s="19">
        <v>27.0590909090909</v>
      </c>
      <c r="E2139" s="31"/>
      <c r="F2139" s="30">
        <v>19.1</v>
      </c>
      <c r="G2139" s="19">
        <v>20.3</v>
      </c>
      <c r="H2139" s="19">
        <v>20.6409090909091</v>
      </c>
      <c r="I2139" s="32"/>
      <c r="J2139" s="33">
        <v>166.624000000002</v>
      </c>
      <c r="K2139" s="33">
        <v>131.116</v>
      </c>
      <c r="L2139" s="33">
        <v>145.090909090909</v>
      </c>
      <c r="M2139" s="7"/>
      <c r="N2139" s="7"/>
      <c r="O2139" s="19"/>
      <c r="P2139" s="19"/>
    </row>
    <row r="2140" ht="16.6" customHeight="1">
      <c r="A2140" s="29">
        <v>44317</v>
      </c>
      <c r="B2140" s="30">
        <v>24.6</v>
      </c>
      <c r="C2140" s="19">
        <v>24.2</v>
      </c>
      <c r="D2140" s="19">
        <v>24.4545454545455</v>
      </c>
      <c r="E2140" s="31"/>
      <c r="F2140" s="30">
        <v>15.6</v>
      </c>
      <c r="G2140" s="19">
        <v>17.2</v>
      </c>
      <c r="H2140" s="19">
        <v>17.2909090909091</v>
      </c>
      <c r="I2140" s="32"/>
      <c r="J2140" s="33">
        <v>94.9960000000012</v>
      </c>
      <c r="K2140" s="33">
        <v>78.792</v>
      </c>
      <c r="L2140" s="33">
        <v>85.6666666666667</v>
      </c>
      <c r="M2140" s="7"/>
      <c r="N2140" s="7"/>
      <c r="O2140" s="19"/>
      <c r="P2140" s="19"/>
    </row>
    <row r="2141" ht="16.6" customHeight="1">
      <c r="A2141" s="29">
        <v>44348</v>
      </c>
      <c r="B2141" s="30">
        <v>22.6</v>
      </c>
      <c r="C2141" s="19">
        <v>22</v>
      </c>
      <c r="D2141" s="19">
        <v>22.1909090909091</v>
      </c>
      <c r="E2141" s="31"/>
      <c r="F2141" s="30">
        <v>13.3</v>
      </c>
      <c r="G2141" s="19">
        <v>14.2</v>
      </c>
      <c r="H2141" s="19">
        <v>15.0409090909091</v>
      </c>
      <c r="I2141" s="32"/>
      <c r="J2141" s="33">
        <v>68.0720000000008</v>
      </c>
      <c r="K2141" s="33">
        <v>69.864</v>
      </c>
      <c r="L2141" s="33">
        <v>62.8857142857143</v>
      </c>
      <c r="M2141" s="7"/>
      <c r="N2141" s="7"/>
      <c r="O2141" s="19"/>
      <c r="P2141" s="19"/>
    </row>
    <row r="2142" ht="16.6" customHeight="1">
      <c r="A2142" s="29">
        <v>44378</v>
      </c>
      <c r="B2142" s="30">
        <v>21.9</v>
      </c>
      <c r="C2142" s="19">
        <v>21.4</v>
      </c>
      <c r="D2142" s="19">
        <v>21.7809523809524</v>
      </c>
      <c r="E2142" s="31"/>
      <c r="F2142" s="30">
        <v>11.5</v>
      </c>
      <c r="G2142" s="19">
        <v>13.1</v>
      </c>
      <c r="H2142" s="19">
        <v>13.6714285714286</v>
      </c>
      <c r="I2142" s="32"/>
      <c r="J2142" s="33">
        <v>41.4020000000005</v>
      </c>
      <c r="K2142" s="33">
        <v>37.284</v>
      </c>
      <c r="L2142" s="33">
        <v>34.9</v>
      </c>
      <c r="M2142" s="7"/>
      <c r="N2142" s="7"/>
      <c r="O2142" s="19"/>
      <c r="P2142" s="19"/>
    </row>
    <row r="2143" ht="16.6" customHeight="1">
      <c r="A2143" s="29">
        <v>44409</v>
      </c>
      <c r="B2143" s="30">
        <v>22.8</v>
      </c>
      <c r="C2143" s="19">
        <v>22.7</v>
      </c>
      <c r="D2143" s="19">
        <v>23.2142857142857</v>
      </c>
      <c r="E2143" s="31"/>
      <c r="F2143" s="30">
        <v>12.4</v>
      </c>
      <c r="G2143" s="19">
        <v>14.1</v>
      </c>
      <c r="H2143" s="19">
        <v>14.2666666666667</v>
      </c>
      <c r="I2143" s="32"/>
      <c r="J2143" s="33">
        <v>26.9240000000003</v>
      </c>
      <c r="K2143" s="33">
        <v>23.7</v>
      </c>
      <c r="L2143" s="33">
        <v>20.5904761904762</v>
      </c>
      <c r="M2143" s="7"/>
      <c r="N2143" s="7"/>
      <c r="O2143" s="19"/>
      <c r="P2143" s="19"/>
    </row>
    <row r="2144" ht="16.6" customHeight="1">
      <c r="A2144" s="29">
        <v>44440</v>
      </c>
      <c r="B2144" s="30">
        <v>25.1</v>
      </c>
      <c r="C2144" s="19">
        <v>25.4</v>
      </c>
      <c r="D2144" s="19">
        <v>25.9571428571429</v>
      </c>
      <c r="E2144" s="31"/>
      <c r="F2144" s="30">
        <v>15.3</v>
      </c>
      <c r="G2144" s="19">
        <v>16.8</v>
      </c>
      <c r="H2144" s="19">
        <v>17.0952380952381</v>
      </c>
      <c r="I2144" s="32"/>
      <c r="J2144" s="33">
        <v>40.3860000000005</v>
      </c>
      <c r="K2144" s="33">
        <v>34.228</v>
      </c>
      <c r="L2144" s="33">
        <v>25.3047619047619</v>
      </c>
      <c r="M2144" s="7"/>
      <c r="N2144" s="7"/>
      <c r="O2144" s="19"/>
      <c r="P2144" s="19"/>
    </row>
    <row r="2145" ht="16.6" customHeight="1">
      <c r="A2145" s="29">
        <v>44470</v>
      </c>
      <c r="B2145" s="30">
        <v>27.4</v>
      </c>
      <c r="C2145" s="19">
        <v>27.7</v>
      </c>
      <c r="D2145" s="19">
        <v>28.3666666666667</v>
      </c>
      <c r="E2145" s="31"/>
      <c r="F2145" s="30">
        <v>18.4</v>
      </c>
      <c r="G2145" s="19">
        <v>19.7</v>
      </c>
      <c r="H2145" s="19">
        <v>20.0285714285714</v>
      </c>
      <c r="I2145" s="32"/>
      <c r="J2145" s="33">
        <v>43.1800000000005</v>
      </c>
      <c r="K2145" s="33">
        <v>35.812</v>
      </c>
      <c r="L2145" s="33">
        <v>28.8095238095238</v>
      </c>
      <c r="M2145" s="7"/>
      <c r="N2145" s="7"/>
      <c r="O2145" s="19"/>
      <c r="P2145" s="19"/>
    </row>
    <row r="2146" ht="16.6" customHeight="1">
      <c r="A2146" s="29">
        <v>44501</v>
      </c>
      <c r="B2146" s="30">
        <v>28.9</v>
      </c>
      <c r="C2146" s="19">
        <v>29.3</v>
      </c>
      <c r="D2146" s="19">
        <v>29.747619047619</v>
      </c>
      <c r="E2146" s="31"/>
      <c r="F2146" s="30">
        <v>20.6</v>
      </c>
      <c r="G2146" s="19">
        <v>21.8</v>
      </c>
      <c r="H2146" s="19">
        <v>21.8761904761905</v>
      </c>
      <c r="I2146" s="32"/>
      <c r="J2146" s="33">
        <v>73.9140000000009</v>
      </c>
      <c r="K2146" s="33">
        <v>80.06</v>
      </c>
      <c r="L2146" s="33">
        <v>98.575</v>
      </c>
      <c r="M2146" s="7"/>
      <c r="N2146" s="7"/>
      <c r="O2146" s="19">
        <f>AVERAGE(B2148,F2148)</f>
        <v>22.2666666666667</v>
      </c>
      <c r="P2146" t="s" s="34">
        <v>16</v>
      </c>
    </row>
    <row r="2147" ht="16.6" customHeight="1">
      <c r="A2147" s="29">
        <v>44531</v>
      </c>
      <c r="B2147" s="30">
        <v>30.1</v>
      </c>
      <c r="C2147" s="19">
        <v>30.3</v>
      </c>
      <c r="D2147" s="19">
        <v>31.0142857142857</v>
      </c>
      <c r="E2147" s="31"/>
      <c r="F2147" s="30">
        <v>22.3</v>
      </c>
      <c r="G2147" s="19">
        <v>23.1</v>
      </c>
      <c r="H2147" s="19">
        <v>23.3714285714286</v>
      </c>
      <c r="I2147" s="32"/>
      <c r="J2147" s="33">
        <v>183.896000000002</v>
      </c>
      <c r="K2147" s="33">
        <v>205.696</v>
      </c>
      <c r="L2147" s="33">
        <v>170.019047619048</v>
      </c>
      <c r="M2147" s="7"/>
      <c r="N2147" s="7"/>
      <c r="O2147" s="19">
        <f>AVERAGE(D2148,H2148)</f>
        <v>23.2285804473305</v>
      </c>
      <c r="P2147" t="s" s="34">
        <v>17</v>
      </c>
    </row>
    <row r="2148" ht="16.6" customHeight="1">
      <c r="A2148" t="s" s="35">
        <v>18</v>
      </c>
      <c r="B2148" s="36">
        <f>AVERAGE(B2136:B2147)</f>
        <v>26.5583333333333</v>
      </c>
      <c r="C2148" s="36">
        <f>AVERAGE(C2136:C2147)</f>
        <v>26.5333333333333</v>
      </c>
      <c r="D2148" s="36">
        <f>AVERAGE(D2136:D2147)</f>
        <v>26.9684884559885</v>
      </c>
      <c r="E2148" s="37"/>
      <c r="F2148" s="36">
        <f>AVERAGE(F2136:F2147)</f>
        <v>17.975</v>
      </c>
      <c r="G2148" s="36">
        <f>AVERAGE(G2136:G2147)</f>
        <v>19.15</v>
      </c>
      <c r="H2148" s="36">
        <f>AVERAGE(H2136:H2147)</f>
        <v>19.4886724386725</v>
      </c>
      <c r="I2148" s="32"/>
      <c r="J2148" s="36">
        <f>AVERAGE(J2136:J2147)</f>
        <v>142.536333333335</v>
      </c>
      <c r="K2148" s="36">
        <f>AVERAGE(K2136:K2147)</f>
        <v>134.710666666667</v>
      </c>
      <c r="L2148" s="36">
        <f>AVERAGE(L2136:L2147)</f>
        <v>128.439871933622</v>
      </c>
      <c r="M2148" s="7"/>
      <c r="N2148" s="7"/>
      <c r="O2148" s="19">
        <f>O2147-O2146</f>
        <v>0.9619137806638</v>
      </c>
      <c r="P2148" t="s" s="39">
        <v>19</v>
      </c>
    </row>
    <row r="2149" ht="16.6" customHeight="1">
      <c r="A2149" t="s" s="40">
        <v>20</v>
      </c>
      <c r="B2149" s="49"/>
      <c r="C2149" s="19"/>
      <c r="D2149" s="19"/>
      <c r="E2149" s="37"/>
      <c r="F2149" s="49"/>
      <c r="G2149" s="19"/>
      <c r="H2149" t="s" s="40">
        <v>21</v>
      </c>
      <c r="I2149" s="32"/>
      <c r="J2149" s="19"/>
      <c r="K2149" s="19"/>
      <c r="L2149" s="19"/>
      <c r="M2149" s="43"/>
      <c r="N2149" s="19"/>
      <c r="O2149" s="19"/>
      <c r="P2149" s="19"/>
    </row>
    <row r="2150" ht="16.6" customHeight="1">
      <c r="A2150" s="55"/>
      <c r="B2150" s="49"/>
      <c r="C2150" s="19"/>
      <c r="D2150" s="19"/>
      <c r="E2150" s="37"/>
      <c r="F2150" s="49"/>
      <c r="G2150" s="19"/>
      <c r="H2150" s="19"/>
      <c r="I2150" s="32"/>
      <c r="J2150" s="19"/>
      <c r="K2150" s="19"/>
      <c r="L2150" s="19"/>
      <c r="M2150" s="43"/>
      <c r="N2150" s="19"/>
      <c r="O2150" s="28"/>
      <c r="P2150" s="19"/>
    </row>
    <row r="2151" ht="46.65" customHeight="1">
      <c r="A2151" t="s" s="20">
        <v>940</v>
      </c>
      <c r="B2151" t="s" s="21">
        <v>150</v>
      </c>
      <c r="C2151" t="s" s="22">
        <v>941</v>
      </c>
      <c r="D2151" t="s" s="22">
        <v>942</v>
      </c>
      <c r="E2151" s="23"/>
      <c r="F2151" t="s" s="21">
        <v>153</v>
      </c>
      <c r="G2151" t="s" s="24">
        <v>941</v>
      </c>
      <c r="H2151" t="s" s="24">
        <v>942</v>
      </c>
      <c r="I2151" s="32"/>
      <c r="J2151" t="s" s="21">
        <v>145</v>
      </c>
      <c r="K2151" t="s" s="26">
        <v>943</v>
      </c>
      <c r="L2151" t="s" s="26">
        <v>944</v>
      </c>
      <c r="M2151" s="43"/>
      <c r="N2151" s="19"/>
      <c r="O2151" s="19"/>
      <c r="P2151" s="19"/>
    </row>
    <row r="2152" ht="16.6" customHeight="1">
      <c r="A2152" s="29">
        <v>44197</v>
      </c>
      <c r="B2152" s="30">
        <v>31.1</v>
      </c>
      <c r="C2152" s="19">
        <v>31.8</v>
      </c>
      <c r="D2152" s="19">
        <v>31.8</v>
      </c>
      <c r="E2152" s="31"/>
      <c r="F2152" s="30">
        <v>22.1</v>
      </c>
      <c r="G2152" s="19">
        <v>22.9</v>
      </c>
      <c r="H2152" s="19">
        <v>22.9</v>
      </c>
      <c r="I2152" s="32"/>
      <c r="J2152" s="19">
        <v>247.650000000003</v>
      </c>
      <c r="K2152" s="19">
        <v>270.316</v>
      </c>
      <c r="L2152" s="19">
        <v>187.258823529412</v>
      </c>
      <c r="M2152" s="43"/>
      <c r="N2152" s="19"/>
      <c r="O2152" s="19"/>
      <c r="P2152" s="47"/>
    </row>
    <row r="2153" ht="16.6" customHeight="1">
      <c r="A2153" s="29">
        <v>44228</v>
      </c>
      <c r="B2153" s="30">
        <v>30.8</v>
      </c>
      <c r="C2153" s="19">
        <v>31.7</v>
      </c>
      <c r="D2153" s="19">
        <v>31.7</v>
      </c>
      <c r="E2153" s="31"/>
      <c r="F2153" s="30">
        <v>22</v>
      </c>
      <c r="G2153" s="19">
        <v>22.9</v>
      </c>
      <c r="H2153" s="19">
        <v>22.9</v>
      </c>
      <c r="I2153" s="32"/>
      <c r="J2153" s="19">
        <v>203.200000000002</v>
      </c>
      <c r="K2153" s="19">
        <v>173.088</v>
      </c>
      <c r="L2153" s="19">
        <v>187.011764705882</v>
      </c>
      <c r="M2153" s="43"/>
      <c r="N2153" s="19"/>
      <c r="O2153" s="19"/>
      <c r="P2153" s="47"/>
    </row>
    <row r="2154" ht="16.6" customHeight="1">
      <c r="A2154" s="29">
        <v>44256</v>
      </c>
      <c r="B2154" s="30">
        <v>30.2</v>
      </c>
      <c r="C2154" s="19">
        <v>30.9</v>
      </c>
      <c r="D2154" s="19">
        <v>30.9</v>
      </c>
      <c r="E2154" s="31"/>
      <c r="F2154" s="30">
        <v>20.6</v>
      </c>
      <c r="G2154" s="19">
        <v>21.8</v>
      </c>
      <c r="H2154" s="19">
        <v>21.8</v>
      </c>
      <c r="I2154" s="32"/>
      <c r="J2154" s="19">
        <v>138.430000000002</v>
      </c>
      <c r="K2154" s="19">
        <v>104.48</v>
      </c>
      <c r="L2154" s="19">
        <v>140.352941176471</v>
      </c>
      <c r="M2154" s="43"/>
      <c r="N2154" s="19"/>
      <c r="O2154" s="19"/>
      <c r="P2154" s="47"/>
    </row>
    <row r="2155" ht="16.6" customHeight="1">
      <c r="A2155" s="29">
        <v>44287</v>
      </c>
      <c r="B2155" s="30">
        <v>28.8</v>
      </c>
      <c r="C2155" s="19">
        <v>29.3</v>
      </c>
      <c r="D2155" s="19">
        <v>29.3</v>
      </c>
      <c r="E2155" s="31"/>
      <c r="F2155" s="30">
        <v>17.8</v>
      </c>
      <c r="G2155" s="19">
        <v>18.6</v>
      </c>
      <c r="H2155" s="19">
        <v>18.6</v>
      </c>
      <c r="I2155" s="32"/>
      <c r="J2155" s="19">
        <v>74.6760000000009</v>
      </c>
      <c r="K2155" s="19">
        <v>63.928</v>
      </c>
      <c r="L2155" s="19">
        <v>40.6470588235294</v>
      </c>
      <c r="M2155" s="43"/>
      <c r="N2155" s="19"/>
      <c r="O2155" s="19"/>
      <c r="P2155" s="47"/>
    </row>
    <row r="2156" ht="16.6" customHeight="1">
      <c r="A2156" s="29">
        <v>44317</v>
      </c>
      <c r="B2156" s="30">
        <v>26.3</v>
      </c>
      <c r="C2156" s="19">
        <v>26.8</v>
      </c>
      <c r="D2156" s="19">
        <v>26.8</v>
      </c>
      <c r="E2156" s="31"/>
      <c r="F2156" s="30">
        <v>13.9</v>
      </c>
      <c r="G2156" s="19">
        <v>14.6</v>
      </c>
      <c r="H2156" s="19">
        <v>14.6</v>
      </c>
      <c r="I2156" s="32"/>
      <c r="J2156" s="19">
        <v>45.2120000000006</v>
      </c>
      <c r="K2156" s="19">
        <v>33.524</v>
      </c>
      <c r="L2156" s="19">
        <v>27.3529411764706</v>
      </c>
      <c r="M2156" s="43"/>
      <c r="N2156" s="19"/>
      <c r="O2156" s="19"/>
      <c r="P2156" s="47"/>
    </row>
    <row r="2157" ht="16.6" customHeight="1">
      <c r="A2157" s="29">
        <v>44348</v>
      </c>
      <c r="B2157" s="30">
        <v>23.7</v>
      </c>
      <c r="C2157" s="19">
        <v>24.2</v>
      </c>
      <c r="D2157" s="19">
        <v>24.2</v>
      </c>
      <c r="E2157" s="31"/>
      <c r="F2157" s="30">
        <v>12</v>
      </c>
      <c r="G2157" s="19">
        <v>12.4</v>
      </c>
      <c r="H2157" s="19">
        <v>12.4</v>
      </c>
      <c r="I2157" s="32"/>
      <c r="J2157" s="19">
        <v>65.53200000000081</v>
      </c>
      <c r="K2157" s="19">
        <v>66.63200000000001</v>
      </c>
      <c r="L2157" s="19">
        <v>38.9176470588235</v>
      </c>
      <c r="M2157" s="43"/>
      <c r="N2157" s="19"/>
      <c r="O2157" s="19"/>
      <c r="P2157" s="19"/>
    </row>
    <row r="2158" ht="16.6" customHeight="1">
      <c r="A2158" s="29">
        <v>44378</v>
      </c>
      <c r="B2158" s="30">
        <v>23.3</v>
      </c>
      <c r="C2158" s="19">
        <v>24.1</v>
      </c>
      <c r="D2158" s="19">
        <v>24.1</v>
      </c>
      <c r="E2158" s="31"/>
      <c r="F2158" s="30">
        <v>10.3</v>
      </c>
      <c r="G2158" s="19">
        <v>10.9</v>
      </c>
      <c r="H2158" s="19">
        <v>10.9</v>
      </c>
      <c r="I2158" s="32"/>
      <c r="J2158" s="19">
        <v>32.2580000000004</v>
      </c>
      <c r="K2158" s="19">
        <v>27.284</v>
      </c>
      <c r="L2158" s="19">
        <v>40.6</v>
      </c>
      <c r="M2158" s="43"/>
      <c r="N2158" s="19"/>
      <c r="O2158" s="19"/>
      <c r="P2158" s="19"/>
    </row>
    <row r="2159" ht="16.6" customHeight="1">
      <c r="A2159" s="29">
        <v>44409</v>
      </c>
      <c r="B2159" s="30">
        <v>24.4</v>
      </c>
      <c r="C2159" s="19">
        <v>25.3</v>
      </c>
      <c r="D2159" s="19">
        <v>25.3</v>
      </c>
      <c r="E2159" s="31"/>
      <c r="F2159" s="30">
        <v>11.4</v>
      </c>
      <c r="G2159" s="19">
        <v>11.1</v>
      </c>
      <c r="H2159" s="19">
        <v>11.1</v>
      </c>
      <c r="I2159" s="32"/>
      <c r="J2159" s="19">
        <v>21.3360000000003</v>
      </c>
      <c r="K2159" s="19">
        <v>14.84</v>
      </c>
      <c r="L2159" s="19">
        <v>25.9764705882353</v>
      </c>
      <c r="M2159" s="43"/>
      <c r="N2159" s="19"/>
      <c r="O2159" s="19"/>
      <c r="P2159" s="19"/>
    </row>
    <row r="2160" ht="16.6" customHeight="1">
      <c r="A2160" s="29">
        <v>44440</v>
      </c>
      <c r="B2160" s="30">
        <v>26.5</v>
      </c>
      <c r="C2160" s="19">
        <v>27.3</v>
      </c>
      <c r="D2160" s="19">
        <v>27.3</v>
      </c>
      <c r="E2160" s="31"/>
      <c r="F2160" s="30">
        <v>14.3</v>
      </c>
      <c r="G2160" s="19">
        <v>14.6</v>
      </c>
      <c r="H2160" s="19">
        <v>14.6</v>
      </c>
      <c r="I2160" s="32"/>
      <c r="J2160" s="19">
        <v>31.7500000000004</v>
      </c>
      <c r="K2160" s="19">
        <v>26.612</v>
      </c>
      <c r="L2160" s="19">
        <v>20.7882352941176</v>
      </c>
      <c r="M2160" s="43"/>
      <c r="N2160" s="19"/>
      <c r="O2160" s="19"/>
      <c r="P2160" s="19"/>
    </row>
    <row r="2161" ht="16.6" customHeight="1">
      <c r="A2161" s="29">
        <v>44470</v>
      </c>
      <c r="B2161" s="30">
        <v>28.5</v>
      </c>
      <c r="C2161" s="19">
        <v>29.1</v>
      </c>
      <c r="D2161" s="19">
        <v>29.1</v>
      </c>
      <c r="E2161" s="31"/>
      <c r="F2161" s="30">
        <v>17.3</v>
      </c>
      <c r="G2161" s="19">
        <v>17.9</v>
      </c>
      <c r="H2161" s="19">
        <v>17.9</v>
      </c>
      <c r="I2161" s="32"/>
      <c r="J2161" s="19">
        <v>44.4500000000005</v>
      </c>
      <c r="K2161" s="19">
        <v>40.936</v>
      </c>
      <c r="L2161" s="19">
        <v>38.3294117647059</v>
      </c>
      <c r="M2161" s="43"/>
      <c r="N2161" s="19"/>
      <c r="O2161" s="19"/>
      <c r="P2161" s="19"/>
    </row>
    <row r="2162" ht="16.6" customHeight="1">
      <c r="A2162" s="29">
        <v>44501</v>
      </c>
      <c r="B2162" s="30">
        <v>29.9</v>
      </c>
      <c r="C2162" s="19">
        <v>30.6</v>
      </c>
      <c r="D2162" s="19">
        <v>30.6</v>
      </c>
      <c r="E2162" s="31"/>
      <c r="F2162" s="30">
        <v>19.8</v>
      </c>
      <c r="G2162" s="19">
        <v>20.3</v>
      </c>
      <c r="H2162" s="19">
        <v>20.3</v>
      </c>
      <c r="I2162" s="32"/>
      <c r="J2162" s="19">
        <v>56.3880000000007</v>
      </c>
      <c r="K2162" s="19">
        <v>62.936</v>
      </c>
      <c r="L2162" s="19">
        <v>55.5882352941176</v>
      </c>
      <c r="M2162" s="43"/>
      <c r="N2162" s="19"/>
      <c r="O2162" s="19">
        <f>AVERAGE(B2164,F2164)</f>
        <v>22.4041666666667</v>
      </c>
      <c r="P2162" t="s" s="34">
        <v>16</v>
      </c>
    </row>
    <row r="2163" ht="16.6" customHeight="1">
      <c r="A2163" s="29">
        <v>44531</v>
      </c>
      <c r="B2163" s="30">
        <v>31.1</v>
      </c>
      <c r="C2163" s="19">
        <v>31.7</v>
      </c>
      <c r="D2163" s="19">
        <v>31.7</v>
      </c>
      <c r="E2163" s="31"/>
      <c r="F2163" s="30">
        <v>21.6</v>
      </c>
      <c r="G2163" s="19">
        <v>22.2</v>
      </c>
      <c r="H2163" s="19">
        <v>22.2</v>
      </c>
      <c r="I2163" s="32"/>
      <c r="J2163" s="19">
        <v>119.126000000001</v>
      </c>
      <c r="K2163" s="19">
        <v>143.148</v>
      </c>
      <c r="L2163" s="19">
        <v>120.235294117647</v>
      </c>
      <c r="M2163" s="43"/>
      <c r="N2163" s="19"/>
      <c r="O2163" s="19">
        <f>AVERAGE(D2164,H2164)</f>
        <v>23.0416666666667</v>
      </c>
      <c r="P2163" t="s" s="34">
        <v>17</v>
      </c>
    </row>
    <row r="2164" ht="16.6" customHeight="1">
      <c r="A2164" t="s" s="35">
        <v>18</v>
      </c>
      <c r="B2164" s="36">
        <f>AVERAGE(B2152:B2163)</f>
        <v>27.8833333333333</v>
      </c>
      <c r="C2164" s="36">
        <f>AVERAGE(C2152:C2163)</f>
        <v>28.5666666666667</v>
      </c>
      <c r="D2164" s="36">
        <f>AVERAGE(D2152:D2163)</f>
        <v>28.5666666666667</v>
      </c>
      <c r="E2164" s="37"/>
      <c r="F2164" s="36">
        <f>AVERAGE(F2152:F2163)</f>
        <v>16.925</v>
      </c>
      <c r="G2164" s="36">
        <f>AVERAGE(G2152:G2163)</f>
        <v>17.5166666666667</v>
      </c>
      <c r="H2164" s="36">
        <f>AVERAGE(H2152:H2163)</f>
        <v>17.5166666666667</v>
      </c>
      <c r="I2164" s="32"/>
      <c r="J2164" s="36">
        <f>AVERAGE(J2152:J2163)</f>
        <v>90.0006666666677</v>
      </c>
      <c r="K2164" s="36">
        <f>AVERAGE(K2152:K2163)</f>
        <v>85.6436666666667</v>
      </c>
      <c r="L2164" s="36">
        <f>AVERAGE(L2152:L2163)</f>
        <v>76.92156862745099</v>
      </c>
      <c r="M2164" s="43"/>
      <c r="N2164" s="19"/>
      <c r="O2164" s="19">
        <f>O2163-O2162</f>
        <v>0.6375</v>
      </c>
      <c r="P2164" t="s" s="39">
        <v>19</v>
      </c>
    </row>
    <row r="2165" ht="16.6" customHeight="1">
      <c r="A2165" s="55"/>
      <c r="B2165" s="49"/>
      <c r="C2165" s="19"/>
      <c r="D2165" s="19"/>
      <c r="E2165" s="37"/>
      <c r="F2165" s="49"/>
      <c r="G2165" s="19"/>
      <c r="H2165" t="s" s="40">
        <v>21</v>
      </c>
      <c r="I2165" s="32"/>
      <c r="J2165" s="19"/>
      <c r="K2165" s="19"/>
      <c r="L2165" s="19"/>
      <c r="M2165" s="43"/>
      <c r="N2165" s="19"/>
      <c r="O2165" s="19"/>
      <c r="P2165" s="19"/>
    </row>
    <row r="2166" ht="16.6" customHeight="1">
      <c r="A2166" s="55"/>
      <c r="B2166" s="49"/>
      <c r="C2166" s="19"/>
      <c r="D2166" s="19"/>
      <c r="E2166" s="37"/>
      <c r="F2166" s="49"/>
      <c r="G2166" s="19"/>
      <c r="H2166" s="19"/>
      <c r="I2166" s="32"/>
      <c r="J2166" s="19"/>
      <c r="K2166" s="19"/>
      <c r="L2166" s="19"/>
      <c r="M2166" s="43"/>
      <c r="N2166" s="28"/>
      <c r="O2166" s="28"/>
      <c r="P2166" s="28"/>
    </row>
    <row r="2167" ht="46.65" customHeight="1">
      <c r="A2167" t="s" s="54">
        <v>945</v>
      </c>
      <c r="B2167" t="s" s="21">
        <v>82</v>
      </c>
      <c r="C2167" t="s" s="22">
        <v>946</v>
      </c>
      <c r="D2167" t="s" s="22">
        <v>947</v>
      </c>
      <c r="E2167" s="23"/>
      <c r="F2167" t="s" s="21">
        <v>85</v>
      </c>
      <c r="G2167" t="s" s="24">
        <v>946</v>
      </c>
      <c r="H2167" t="s" s="24">
        <v>947</v>
      </c>
      <c r="I2167" s="25"/>
      <c r="J2167" t="s" s="21">
        <v>70</v>
      </c>
      <c r="K2167" t="s" s="26">
        <v>948</v>
      </c>
      <c r="L2167" t="s" s="26">
        <v>949</v>
      </c>
      <c r="M2167" t="s" s="45">
        <v>950</v>
      </c>
      <c r="N2167" s="7"/>
      <c r="O2167" s="19"/>
      <c r="P2167" s="19"/>
    </row>
    <row r="2168" ht="16.6" customHeight="1">
      <c r="A2168" s="29">
        <v>44197</v>
      </c>
      <c r="B2168" s="30">
        <v>33.5</v>
      </c>
      <c r="C2168" s="19">
        <v>33.8</v>
      </c>
      <c r="D2168" s="19">
        <v>33.7272727272727</v>
      </c>
      <c r="E2168" s="31"/>
      <c r="F2168" s="30">
        <v>21.6</v>
      </c>
      <c r="G2168" s="19">
        <v>22.4</v>
      </c>
      <c r="H2168" s="19">
        <v>22.2954545454545</v>
      </c>
      <c r="I2168" s="32"/>
      <c r="J2168" s="33">
        <v>143.764000000002</v>
      </c>
      <c r="K2168" s="33">
        <v>147.541666666667</v>
      </c>
      <c r="L2168" s="33">
        <v>160.536363636364</v>
      </c>
      <c r="M2168" s="7"/>
      <c r="N2168" s="7"/>
      <c r="O2168" s="19"/>
      <c r="P2168" s="19"/>
    </row>
    <row r="2169" ht="16.6" customHeight="1">
      <c r="A2169" s="29">
        <v>44228</v>
      </c>
      <c r="B2169" s="30">
        <v>32.6</v>
      </c>
      <c r="C2169" s="19">
        <v>33</v>
      </c>
      <c r="D2169" s="19">
        <v>33.0318181818182</v>
      </c>
      <c r="E2169" s="31"/>
      <c r="F2169" s="30">
        <v>21.2</v>
      </c>
      <c r="G2169" s="19">
        <v>22.3</v>
      </c>
      <c r="H2169" s="19">
        <v>22.2181818181818</v>
      </c>
      <c r="I2169" s="32"/>
      <c r="J2169" s="33">
        <v>114.046000000001</v>
      </c>
      <c r="K2169" s="33">
        <v>114.379166666667</v>
      </c>
      <c r="L2169" s="33">
        <v>165.704545454545</v>
      </c>
      <c r="M2169" s="7"/>
      <c r="N2169" s="7"/>
      <c r="O2169" s="19"/>
      <c r="P2169" s="19"/>
    </row>
    <row r="2170" ht="16.6" customHeight="1">
      <c r="A2170" s="29">
        <v>44256</v>
      </c>
      <c r="B2170" s="30">
        <v>31.4</v>
      </c>
      <c r="C2170" s="19">
        <v>32</v>
      </c>
      <c r="D2170" s="19">
        <v>31.9590909090909</v>
      </c>
      <c r="E2170" s="31"/>
      <c r="F2170" s="30">
        <v>20.1</v>
      </c>
      <c r="G2170" s="19">
        <v>21</v>
      </c>
      <c r="H2170" s="19">
        <v>20.9909090909091</v>
      </c>
      <c r="I2170" s="32"/>
      <c r="J2170" s="33">
        <v>98.80600000000121</v>
      </c>
      <c r="K2170" s="33">
        <v>97.8125</v>
      </c>
      <c r="L2170" s="33">
        <v>81.852380952381</v>
      </c>
      <c r="M2170" s="7"/>
      <c r="N2170" s="7"/>
      <c r="O2170" s="19"/>
      <c r="P2170" s="19"/>
    </row>
    <row r="2171" ht="16.6" customHeight="1">
      <c r="A2171" s="29">
        <v>44287</v>
      </c>
      <c r="B2171" s="30">
        <v>29.9</v>
      </c>
      <c r="C2171" s="19">
        <v>30.3</v>
      </c>
      <c r="D2171" s="19">
        <v>30.2</v>
      </c>
      <c r="E2171" s="31"/>
      <c r="F2171" s="30">
        <v>17.2</v>
      </c>
      <c r="G2171" s="19">
        <v>18.3</v>
      </c>
      <c r="H2171" s="19">
        <v>18.2545454545455</v>
      </c>
      <c r="I2171" s="32"/>
      <c r="J2171" s="33">
        <v>40.6400000000005</v>
      </c>
      <c r="K2171" s="33">
        <v>32.7291666666667</v>
      </c>
      <c r="L2171" s="33">
        <v>29.6954545454545</v>
      </c>
      <c r="M2171" s="7"/>
      <c r="N2171" s="7"/>
      <c r="O2171" s="19"/>
      <c r="P2171" s="19"/>
    </row>
    <row r="2172" ht="16.6" customHeight="1">
      <c r="A2172" s="29">
        <v>44317</v>
      </c>
      <c r="B2172" s="30">
        <v>27.3</v>
      </c>
      <c r="C2172" s="19">
        <v>27.4</v>
      </c>
      <c r="D2172" s="19">
        <v>27.3454545454545</v>
      </c>
      <c r="E2172" s="31"/>
      <c r="F2172" s="30">
        <v>14.1</v>
      </c>
      <c r="G2172" s="19">
        <v>15.2</v>
      </c>
      <c r="H2172" s="19">
        <v>15.0090909090909</v>
      </c>
      <c r="I2172" s="32"/>
      <c r="J2172" s="33">
        <v>20.3200000000002</v>
      </c>
      <c r="K2172" s="33">
        <v>17.425</v>
      </c>
      <c r="L2172" s="33">
        <v>20.4454545454545</v>
      </c>
      <c r="M2172" s="7"/>
      <c r="N2172" s="7"/>
      <c r="O2172" s="19"/>
      <c r="P2172" s="19"/>
    </row>
    <row r="2173" ht="16.6" customHeight="1">
      <c r="A2173" s="29">
        <v>44348</v>
      </c>
      <c r="B2173" s="30">
        <v>24.7</v>
      </c>
      <c r="C2173" s="19">
        <v>25</v>
      </c>
      <c r="D2173" s="19">
        <v>24.8909090909091</v>
      </c>
      <c r="E2173" s="31"/>
      <c r="F2173" s="30">
        <v>11.7</v>
      </c>
      <c r="G2173" s="19">
        <v>12.8</v>
      </c>
      <c r="H2173" s="19">
        <v>12.6681818181818</v>
      </c>
      <c r="I2173" s="32"/>
      <c r="J2173" s="33">
        <v>33.2740000000004</v>
      </c>
      <c r="K2173" s="33">
        <v>31.5916666666667</v>
      </c>
      <c r="L2173" s="33">
        <v>24.1363636363636</v>
      </c>
      <c r="M2173" s="7"/>
      <c r="N2173" s="7"/>
      <c r="O2173" s="19"/>
      <c r="P2173" s="19"/>
    </row>
    <row r="2174" ht="16.6" customHeight="1">
      <c r="A2174" s="29">
        <v>44378</v>
      </c>
      <c r="B2174" s="30">
        <v>24.6</v>
      </c>
      <c r="C2174" s="19">
        <v>25</v>
      </c>
      <c r="D2174" s="19">
        <v>24.9380952380952</v>
      </c>
      <c r="E2174" s="31"/>
      <c r="F2174" s="30">
        <v>10.5</v>
      </c>
      <c r="G2174" s="19">
        <v>11.6</v>
      </c>
      <c r="H2174" s="19">
        <v>11.4142857142857</v>
      </c>
      <c r="I2174" s="32"/>
      <c r="J2174" s="33">
        <v>16.0020000000002</v>
      </c>
      <c r="K2174" s="33">
        <v>17.3916666666667</v>
      </c>
      <c r="L2174" s="33">
        <v>24.7272727272727</v>
      </c>
      <c r="M2174" s="7"/>
      <c r="N2174" s="7"/>
      <c r="O2174" s="19"/>
      <c r="P2174" s="19"/>
    </row>
    <row r="2175" ht="16.6" customHeight="1">
      <c r="A2175" s="29">
        <v>44409</v>
      </c>
      <c r="B2175" s="30">
        <v>26.5</v>
      </c>
      <c r="C2175" s="19">
        <v>26.9</v>
      </c>
      <c r="D2175" s="19">
        <v>27.0428571428571</v>
      </c>
      <c r="E2175" s="31"/>
      <c r="F2175" s="30">
        <v>11.8</v>
      </c>
      <c r="G2175" s="19">
        <v>12.4</v>
      </c>
      <c r="H2175" s="19">
        <v>12.2095238095238</v>
      </c>
      <c r="I2175" s="32"/>
      <c r="J2175" s="33">
        <v>14.2240000000002</v>
      </c>
      <c r="K2175" s="33">
        <v>15.7375</v>
      </c>
      <c r="L2175" s="33">
        <v>10.1761904761905</v>
      </c>
      <c r="M2175" s="7"/>
      <c r="N2175" s="7"/>
      <c r="O2175" s="19"/>
      <c r="P2175" s="19"/>
    </row>
    <row r="2176" ht="16.6" customHeight="1">
      <c r="A2176" s="29">
        <v>44440</v>
      </c>
      <c r="B2176" s="30">
        <v>29.4</v>
      </c>
      <c r="C2176" s="19">
        <v>30.4</v>
      </c>
      <c r="D2176" s="19">
        <v>30.4095238095238</v>
      </c>
      <c r="E2176" s="31"/>
      <c r="F2176" s="30">
        <v>14.5</v>
      </c>
      <c r="G2176" s="19">
        <v>15.3</v>
      </c>
      <c r="H2176" s="19">
        <v>15.1142857142857</v>
      </c>
      <c r="I2176" s="32"/>
      <c r="J2176" s="33">
        <v>19.0500000000002</v>
      </c>
      <c r="K2176" s="33">
        <v>17.9083333333333</v>
      </c>
      <c r="L2176" s="33">
        <v>6.6047619047619</v>
      </c>
      <c r="M2176" s="7"/>
      <c r="N2176" s="7"/>
      <c r="O2176" s="19"/>
      <c r="P2176" s="19"/>
    </row>
    <row r="2177" ht="16.6" customHeight="1">
      <c r="A2177" s="29">
        <v>44470</v>
      </c>
      <c r="B2177" s="30">
        <v>32.4</v>
      </c>
      <c r="C2177" s="19">
        <v>32.9</v>
      </c>
      <c r="D2177" s="19">
        <v>33.0571428571429</v>
      </c>
      <c r="E2177" s="31"/>
      <c r="F2177" s="30">
        <v>17.2</v>
      </c>
      <c r="G2177" s="19">
        <v>18.2</v>
      </c>
      <c r="H2177" s="19">
        <v>17.9952380952381</v>
      </c>
      <c r="I2177" s="32"/>
      <c r="J2177" s="33">
        <v>17.5260000000002</v>
      </c>
      <c r="K2177" s="33">
        <v>14.3708333333333</v>
      </c>
      <c r="L2177" s="33">
        <v>18.3809523809524</v>
      </c>
      <c r="M2177" s="7"/>
      <c r="N2177" s="7"/>
      <c r="O2177" s="19"/>
      <c r="P2177" s="19"/>
    </row>
    <row r="2178" ht="16.6" customHeight="1">
      <c r="A2178" s="29">
        <v>44501</v>
      </c>
      <c r="B2178" s="30">
        <v>34.2</v>
      </c>
      <c r="C2178" s="19">
        <v>34.2</v>
      </c>
      <c r="D2178" s="19">
        <v>34.3333333333333</v>
      </c>
      <c r="E2178" s="31"/>
      <c r="F2178" s="30">
        <v>19.6</v>
      </c>
      <c r="G2178" s="19">
        <v>20.5</v>
      </c>
      <c r="H2178" s="19">
        <v>20.3714285714286</v>
      </c>
      <c r="I2178" s="32"/>
      <c r="J2178" s="33">
        <v>36.8300000000004</v>
      </c>
      <c r="K2178" s="33">
        <v>30.3625</v>
      </c>
      <c r="L2178" s="33">
        <v>48.147619047619</v>
      </c>
      <c r="M2178" s="7"/>
      <c r="N2178" s="7"/>
      <c r="O2178" s="19">
        <f>AVERAGE(B2180,F2180)</f>
        <v>23.3916666666667</v>
      </c>
      <c r="P2178" t="s" s="34">
        <v>16</v>
      </c>
    </row>
    <row r="2179" ht="16.6" customHeight="1">
      <c r="A2179" s="29">
        <v>44531</v>
      </c>
      <c r="B2179" s="30">
        <v>34.7</v>
      </c>
      <c r="C2179" s="19">
        <v>34.7</v>
      </c>
      <c r="D2179" s="19">
        <v>35.1619047619048</v>
      </c>
      <c r="E2179" s="31"/>
      <c r="F2179" s="30">
        <v>20.7</v>
      </c>
      <c r="G2179" s="19">
        <v>22</v>
      </c>
      <c r="H2179" s="19">
        <v>22.047619047619</v>
      </c>
      <c r="I2179" s="32"/>
      <c r="J2179" s="33">
        <v>87.6300000000011</v>
      </c>
      <c r="K2179" s="33">
        <v>85.55833333333329</v>
      </c>
      <c r="L2179" s="33">
        <v>80.87142857142859</v>
      </c>
      <c r="M2179" s="7"/>
      <c r="N2179" s="7"/>
      <c r="O2179" s="19">
        <f>AVERAGE(D2180,H2180)</f>
        <v>24.0285894660895</v>
      </c>
      <c r="P2179" t="s" s="34">
        <v>17</v>
      </c>
    </row>
    <row r="2180" ht="16.6" customHeight="1">
      <c r="A2180" t="s" s="35">
        <v>18</v>
      </c>
      <c r="B2180" s="36">
        <f>AVERAGE(B2168:B2179)</f>
        <v>30.1</v>
      </c>
      <c r="C2180" s="36">
        <f>AVERAGE(C2168:C2179)</f>
        <v>30.4666666666667</v>
      </c>
      <c r="D2180" s="36">
        <f>AVERAGE(D2168:D2179)</f>
        <v>30.5081168831169</v>
      </c>
      <c r="E2180" s="37"/>
      <c r="F2180" s="36">
        <f>AVERAGE(F2168:F2179)</f>
        <v>16.6833333333333</v>
      </c>
      <c r="G2180" s="36">
        <f>AVERAGE(G2168:G2179)</f>
        <v>17.6666666666667</v>
      </c>
      <c r="H2180" s="36">
        <f>AVERAGE(H2168:H2179)</f>
        <v>17.549062049062</v>
      </c>
      <c r="I2180" s="32"/>
      <c r="J2180" s="36">
        <f>AVERAGE(J2168:J2179)</f>
        <v>53.509333333334</v>
      </c>
      <c r="K2180" s="36">
        <f>AVERAGE(K2168:K2179)</f>
        <v>51.9006944444445</v>
      </c>
      <c r="L2180" s="36">
        <f>AVERAGE(L2168:L2179)</f>
        <v>55.939898989899</v>
      </c>
      <c r="M2180" s="7"/>
      <c r="N2180" s="7"/>
      <c r="O2180" s="19">
        <f>O2179-O2178</f>
        <v>0.6369227994227999</v>
      </c>
      <c r="P2180" t="s" s="39">
        <v>19</v>
      </c>
    </row>
    <row r="2181" ht="16.6" customHeight="1">
      <c r="A2181" t="s" s="40">
        <v>20</v>
      </c>
      <c r="B2181" s="49"/>
      <c r="C2181" s="19"/>
      <c r="D2181" t="s" s="40">
        <v>55</v>
      </c>
      <c r="E2181" s="37"/>
      <c r="F2181" s="49"/>
      <c r="G2181" s="19"/>
      <c r="H2181" s="19"/>
      <c r="I2181" s="32"/>
      <c r="J2181" s="19"/>
      <c r="K2181" s="19"/>
      <c r="L2181" s="19"/>
      <c r="M2181" s="43"/>
      <c r="N2181" s="19"/>
      <c r="O2181" s="19"/>
      <c r="P2181" s="19"/>
    </row>
    <row r="2182" ht="16.6" customHeight="1">
      <c r="A2182" s="55"/>
      <c r="B2182" s="49"/>
      <c r="C2182" s="19"/>
      <c r="D2182" s="19"/>
      <c r="E2182" s="37"/>
      <c r="F2182" s="49"/>
      <c r="G2182" s="19"/>
      <c r="H2182" s="19"/>
      <c r="I2182" s="32"/>
      <c r="J2182" s="19"/>
      <c r="K2182" s="19"/>
      <c r="L2182" s="19"/>
      <c r="M2182" s="43"/>
      <c r="N2182" s="28"/>
      <c r="O2182" s="28"/>
      <c r="P2182" s="28"/>
    </row>
    <row r="2183" ht="46.65" customHeight="1">
      <c r="A2183" t="s" s="20">
        <v>951</v>
      </c>
      <c r="B2183" t="s" s="21">
        <v>57</v>
      </c>
      <c r="C2183" t="s" s="22">
        <v>952</v>
      </c>
      <c r="D2183" t="s" s="22">
        <v>953</v>
      </c>
      <c r="E2183" s="23"/>
      <c r="F2183" t="s" s="21">
        <v>60</v>
      </c>
      <c r="G2183" t="s" s="24">
        <v>952</v>
      </c>
      <c r="H2183" t="s" s="24">
        <v>953</v>
      </c>
      <c r="I2183" s="32"/>
      <c r="J2183" t="s" s="21">
        <v>103</v>
      </c>
      <c r="K2183" t="s" s="26">
        <v>954</v>
      </c>
      <c r="L2183" t="s" s="26">
        <v>955</v>
      </c>
      <c r="M2183" s="43"/>
      <c r="N2183" s="19"/>
      <c r="O2183" s="19"/>
      <c r="P2183" s="19"/>
    </row>
    <row r="2184" ht="16.6" customHeight="1">
      <c r="A2184" s="29">
        <v>44197</v>
      </c>
      <c r="B2184" s="30">
        <v>36.3</v>
      </c>
      <c r="C2184" s="19">
        <v>36.4</v>
      </c>
      <c r="D2184" s="19">
        <v>36.4</v>
      </c>
      <c r="E2184" s="31"/>
      <c r="F2184" s="30">
        <v>22</v>
      </c>
      <c r="G2184" s="19">
        <v>23.3</v>
      </c>
      <c r="H2184" s="19">
        <v>23.3</v>
      </c>
      <c r="I2184" s="32"/>
      <c r="J2184" s="19">
        <v>74.6760000000009</v>
      </c>
      <c r="K2184" s="19">
        <v>63.9473684210526</v>
      </c>
      <c r="L2184" s="19">
        <v>85.23999999999999</v>
      </c>
      <c r="M2184" s="43"/>
      <c r="N2184" s="19"/>
      <c r="O2184" s="19"/>
      <c r="P2184" s="19"/>
    </row>
    <row r="2185" ht="16.6" customHeight="1">
      <c r="A2185" s="29">
        <v>44228</v>
      </c>
      <c r="B2185" s="30">
        <v>35.7</v>
      </c>
      <c r="C2185" s="19">
        <v>35.5</v>
      </c>
      <c r="D2185" s="19">
        <v>35.5</v>
      </c>
      <c r="E2185" s="31"/>
      <c r="F2185" s="30">
        <v>21.4</v>
      </c>
      <c r="G2185" s="19">
        <v>22.2</v>
      </c>
      <c r="H2185" s="19">
        <v>22.2</v>
      </c>
      <c r="I2185" s="32"/>
      <c r="J2185" s="19">
        <v>87.12200000000109</v>
      </c>
      <c r="K2185" s="19">
        <v>75.1736842105263</v>
      </c>
      <c r="L2185" s="19">
        <v>73.81999999999999</v>
      </c>
      <c r="M2185" s="43"/>
      <c r="N2185" s="19"/>
      <c r="O2185" s="19"/>
      <c r="P2185" s="19"/>
    </row>
    <row r="2186" ht="16.6" customHeight="1">
      <c r="A2186" s="29">
        <v>44256</v>
      </c>
      <c r="B2186" s="30">
        <v>33.7</v>
      </c>
      <c r="C2186" s="19">
        <v>33.9</v>
      </c>
      <c r="D2186" s="19">
        <v>33.9</v>
      </c>
      <c r="E2186" s="31"/>
      <c r="F2186" s="30">
        <v>19.3</v>
      </c>
      <c r="G2186" s="19">
        <v>20.3</v>
      </c>
      <c r="H2186" s="19">
        <v>20.3</v>
      </c>
      <c r="I2186" s="32"/>
      <c r="J2186" s="19">
        <v>66.8020000000008</v>
      </c>
      <c r="K2186" s="19">
        <v>66.8263157894737</v>
      </c>
      <c r="L2186" s="19">
        <v>48.4571428571429</v>
      </c>
      <c r="M2186" s="43"/>
      <c r="N2186" s="19"/>
      <c r="O2186" s="19"/>
      <c r="P2186" s="19"/>
    </row>
    <row r="2187" ht="16.6" customHeight="1">
      <c r="A2187" s="29">
        <v>44287</v>
      </c>
      <c r="B2187" s="30">
        <v>30.2</v>
      </c>
      <c r="C2187" s="19">
        <v>30.9</v>
      </c>
      <c r="D2187" s="19">
        <v>30.9</v>
      </c>
      <c r="E2187" s="31"/>
      <c r="F2187" s="30">
        <v>15.1</v>
      </c>
      <c r="G2187" s="19">
        <v>15.9</v>
      </c>
      <c r="H2187" s="19">
        <v>15.9</v>
      </c>
      <c r="I2187" s="32"/>
      <c r="J2187" s="19">
        <v>36.0680000000004</v>
      </c>
      <c r="K2187" s="19">
        <v>27.0421052631579</v>
      </c>
      <c r="L2187" s="19">
        <v>21.9333333333333</v>
      </c>
      <c r="M2187" s="43"/>
      <c r="N2187" s="19"/>
      <c r="O2187" s="19"/>
      <c r="P2187" s="19"/>
    </row>
    <row r="2188" ht="16.6" customHeight="1">
      <c r="A2188" s="29">
        <v>44317</v>
      </c>
      <c r="B2188" s="30">
        <v>25.3</v>
      </c>
      <c r="C2188" s="19">
        <v>26.3</v>
      </c>
      <c r="D2188" s="19">
        <v>26.3</v>
      </c>
      <c r="E2188" s="31"/>
      <c r="F2188" s="30">
        <v>10</v>
      </c>
      <c r="G2188" s="19">
        <v>10.8</v>
      </c>
      <c r="H2188" s="19">
        <v>10.8</v>
      </c>
      <c r="I2188" s="32"/>
      <c r="J2188" s="19">
        <v>36.8300000000004</v>
      </c>
      <c r="K2188" s="19">
        <v>16.7578947368421</v>
      </c>
      <c r="L2188" s="19">
        <v>11.94</v>
      </c>
      <c r="M2188" s="43"/>
      <c r="N2188" s="19"/>
      <c r="O2188" s="19"/>
      <c r="P2188" s="19"/>
    </row>
    <row r="2189" ht="16.6" customHeight="1">
      <c r="A2189" s="29">
        <v>44348</v>
      </c>
      <c r="B2189" s="30">
        <v>22.2</v>
      </c>
      <c r="C2189" s="19">
        <v>22.8</v>
      </c>
      <c r="D2189" s="19">
        <v>22.8</v>
      </c>
      <c r="E2189" s="31"/>
      <c r="F2189" s="30">
        <v>7.8</v>
      </c>
      <c r="G2189" s="19">
        <v>8</v>
      </c>
      <c r="H2189" s="19">
        <v>8</v>
      </c>
      <c r="I2189" s="32"/>
      <c r="J2189" s="19">
        <v>30.7340000000004</v>
      </c>
      <c r="K2189" s="19">
        <v>30.2105263157895</v>
      </c>
      <c r="L2189" s="19">
        <v>21.76</v>
      </c>
      <c r="M2189" s="43"/>
      <c r="N2189" s="19"/>
      <c r="O2189" s="19"/>
      <c r="P2189" s="19"/>
    </row>
    <row r="2190" ht="16.6" customHeight="1">
      <c r="A2190" s="29">
        <v>44378</v>
      </c>
      <c r="B2190" s="30">
        <v>21.8</v>
      </c>
      <c r="C2190" s="19">
        <v>22.9</v>
      </c>
      <c r="D2190" s="19">
        <v>22.9</v>
      </c>
      <c r="E2190" s="31"/>
      <c r="F2190" s="30">
        <v>5.9</v>
      </c>
      <c r="G2190" s="19">
        <v>6.6</v>
      </c>
      <c r="H2190" s="19">
        <v>6.6</v>
      </c>
      <c r="I2190" s="32"/>
      <c r="J2190" s="19">
        <v>25.9080000000003</v>
      </c>
      <c r="K2190" s="19">
        <v>21.5736842105263</v>
      </c>
      <c r="L2190" s="19">
        <v>14.1333333333333</v>
      </c>
      <c r="M2190" s="43"/>
      <c r="N2190" s="19"/>
      <c r="O2190" s="19"/>
      <c r="P2190" s="19"/>
    </row>
    <row r="2191" ht="16.6" customHeight="1">
      <c r="A2191" s="29">
        <v>44409</v>
      </c>
      <c r="B2191" s="30">
        <v>24.4</v>
      </c>
      <c r="C2191" s="19">
        <v>25.3</v>
      </c>
      <c r="D2191" s="19">
        <v>25.3</v>
      </c>
      <c r="E2191" s="31"/>
      <c r="F2191" s="30">
        <v>7.3</v>
      </c>
      <c r="G2191" s="19">
        <v>7.7</v>
      </c>
      <c r="H2191" s="19">
        <v>7.7</v>
      </c>
      <c r="I2191" s="32"/>
      <c r="J2191" s="19">
        <v>16.7640000000002</v>
      </c>
      <c r="K2191" s="19">
        <v>19.8052631578947</v>
      </c>
      <c r="L2191" s="19">
        <v>13.11</v>
      </c>
      <c r="M2191" s="43"/>
      <c r="N2191" s="19"/>
      <c r="O2191" s="19"/>
      <c r="P2191" s="19"/>
    </row>
    <row r="2192" ht="16.6" customHeight="1">
      <c r="A2192" s="29">
        <v>44440</v>
      </c>
      <c r="B2192" s="30">
        <v>28.6</v>
      </c>
      <c r="C2192" s="19">
        <v>29.5</v>
      </c>
      <c r="D2192" s="19">
        <v>29.5</v>
      </c>
      <c r="E2192" s="31"/>
      <c r="F2192" s="30">
        <v>11.6</v>
      </c>
      <c r="G2192" s="19">
        <v>12.5</v>
      </c>
      <c r="H2192" s="19">
        <v>12.5</v>
      </c>
      <c r="I2192" s="32"/>
      <c r="J2192" s="19">
        <v>21.0820000000003</v>
      </c>
      <c r="K2192" s="19">
        <v>24.6631578947368</v>
      </c>
      <c r="L2192" s="19">
        <v>26.09</v>
      </c>
      <c r="M2192" s="43"/>
      <c r="N2192" s="19"/>
      <c r="O2192" s="19"/>
      <c r="P2192" s="19"/>
    </row>
    <row r="2193" ht="16.6" customHeight="1">
      <c r="A2193" s="29">
        <v>44470</v>
      </c>
      <c r="B2193" s="30">
        <v>32.7</v>
      </c>
      <c r="C2193" s="19">
        <v>33.1</v>
      </c>
      <c r="D2193" s="19">
        <v>33.1</v>
      </c>
      <c r="E2193" s="31"/>
      <c r="F2193" s="30">
        <v>15.8</v>
      </c>
      <c r="G2193" s="19">
        <v>16.7</v>
      </c>
      <c r="H2193" s="19">
        <v>16.7</v>
      </c>
      <c r="I2193" s="32"/>
      <c r="J2193" s="19">
        <v>35.3060000000004</v>
      </c>
      <c r="K2193" s="19">
        <v>35.4421052631579</v>
      </c>
      <c r="L2193" s="19">
        <v>26.32</v>
      </c>
      <c r="M2193" s="43"/>
      <c r="N2193" s="19"/>
      <c r="O2193" s="19"/>
      <c r="P2193" s="19"/>
    </row>
    <row r="2194" ht="16.6" customHeight="1">
      <c r="A2194" s="29">
        <v>44501</v>
      </c>
      <c r="B2194" s="30">
        <v>35.3</v>
      </c>
      <c r="C2194" s="19">
        <v>35.2</v>
      </c>
      <c r="D2194" s="19">
        <v>35.2</v>
      </c>
      <c r="E2194" s="31"/>
      <c r="F2194" s="30">
        <v>19.2</v>
      </c>
      <c r="G2194" s="19">
        <v>20.1</v>
      </c>
      <c r="H2194" s="19">
        <v>20.1</v>
      </c>
      <c r="I2194" s="32"/>
      <c r="J2194" s="19">
        <v>37.3380000000005</v>
      </c>
      <c r="K2194" s="19">
        <v>43.9473684210526</v>
      </c>
      <c r="L2194" s="19">
        <v>44.11</v>
      </c>
      <c r="M2194" s="43"/>
      <c r="N2194" s="19"/>
      <c r="O2194" s="19">
        <f>AVERAGE(B2196,F2196)</f>
        <v>22.4708333333333</v>
      </c>
      <c r="P2194" t="s" s="34">
        <v>16</v>
      </c>
    </row>
    <row r="2195" ht="16.6" customHeight="1">
      <c r="A2195" s="29">
        <v>44531</v>
      </c>
      <c r="B2195" s="30">
        <v>36.3</v>
      </c>
      <c r="C2195" s="19">
        <v>36.4</v>
      </c>
      <c r="D2195" s="19">
        <v>36.4</v>
      </c>
      <c r="E2195" s="31"/>
      <c r="F2195" s="30">
        <v>21.4</v>
      </c>
      <c r="G2195" s="19">
        <v>22.3</v>
      </c>
      <c r="H2195" s="19">
        <v>22.3</v>
      </c>
      <c r="I2195" s="32"/>
      <c r="J2195" s="19">
        <v>66.0400000000008</v>
      </c>
      <c r="K2195" s="19">
        <v>78.45789473684211</v>
      </c>
      <c r="L2195" s="19">
        <v>80.81999999999999</v>
      </c>
      <c r="M2195" s="43"/>
      <c r="N2195" s="19"/>
      <c r="O2195" s="19">
        <f>AVERAGE(D2196,H2196)</f>
        <v>23.1083333333333</v>
      </c>
      <c r="P2195" t="s" s="34">
        <v>17</v>
      </c>
    </row>
    <row r="2196" ht="16.6" customHeight="1">
      <c r="A2196" t="s" s="35">
        <v>18</v>
      </c>
      <c r="B2196" s="36">
        <f>AVERAGE(B2184:B2195)</f>
        <v>30.2083333333333</v>
      </c>
      <c r="C2196" s="36">
        <f>AVERAGE(C2184:C2195)</f>
        <v>30.6833333333333</v>
      </c>
      <c r="D2196" s="36">
        <f>AVERAGE(D2184:D2195)</f>
        <v>30.6833333333333</v>
      </c>
      <c r="E2196" s="37"/>
      <c r="F2196" s="36">
        <f>AVERAGE(F2184:F2195)</f>
        <v>14.7333333333333</v>
      </c>
      <c r="G2196" s="36">
        <f>AVERAGE(G2184:G2195)</f>
        <v>15.5333333333333</v>
      </c>
      <c r="H2196" s="36">
        <f>AVERAGE(H2184:H2195)</f>
        <v>15.5333333333333</v>
      </c>
      <c r="I2196" s="32"/>
      <c r="J2196" s="36">
        <f>AVERAGE(J2184:J2195)</f>
        <v>44.5558333333339</v>
      </c>
      <c r="K2196" s="36">
        <f>AVERAGE(K2184:K2195)</f>
        <v>41.9872807017544</v>
      </c>
      <c r="L2196" s="36">
        <f>AVERAGE(L2184:L2195)</f>
        <v>38.9778174603175</v>
      </c>
      <c r="M2196" s="43"/>
      <c r="N2196" s="19"/>
      <c r="O2196" s="19">
        <f>O2195-O2194</f>
        <v>0.6375</v>
      </c>
      <c r="P2196" t="s" s="39">
        <v>19</v>
      </c>
    </row>
    <row r="2197" ht="16.6" customHeight="1">
      <c r="A2197" s="55"/>
      <c r="B2197" s="49"/>
      <c r="C2197" s="19"/>
      <c r="D2197" t="s" s="40">
        <v>55</v>
      </c>
      <c r="E2197" s="37"/>
      <c r="F2197" s="49"/>
      <c r="G2197" s="19"/>
      <c r="H2197" t="s" s="40">
        <v>21</v>
      </c>
      <c r="I2197" s="32"/>
      <c r="J2197" s="19"/>
      <c r="K2197" s="19"/>
      <c r="L2197" s="19"/>
      <c r="M2197" s="43"/>
      <c r="N2197" s="19"/>
      <c r="O2197" s="19"/>
      <c r="P2197" s="19"/>
    </row>
    <row r="2198" ht="16.6" customHeight="1">
      <c r="A2198" s="55"/>
      <c r="B2198" s="49"/>
      <c r="C2198" s="19"/>
      <c r="D2198" s="19"/>
      <c r="E2198" s="37"/>
      <c r="F2198" s="49"/>
      <c r="G2198" s="19"/>
      <c r="H2198" s="19"/>
      <c r="I2198" s="32"/>
      <c r="J2198" s="19"/>
      <c r="K2198" s="19"/>
      <c r="L2198" s="19"/>
      <c r="M2198" s="43"/>
      <c r="N2198" s="28"/>
      <c r="O2198" s="19"/>
      <c r="P2198" s="28"/>
    </row>
    <row r="2199" ht="46.65" customHeight="1">
      <c r="A2199" t="s" s="20">
        <v>956</v>
      </c>
      <c r="B2199" t="s" s="21">
        <v>99</v>
      </c>
      <c r="C2199" t="s" s="22">
        <v>957</v>
      </c>
      <c r="D2199" t="s" s="22">
        <v>958</v>
      </c>
      <c r="E2199" s="23"/>
      <c r="F2199" t="s" s="21">
        <v>102</v>
      </c>
      <c r="G2199" t="s" s="24">
        <v>957</v>
      </c>
      <c r="H2199" t="s" s="24">
        <v>958</v>
      </c>
      <c r="I2199" s="32"/>
      <c r="J2199" t="s" s="21">
        <v>145</v>
      </c>
      <c r="K2199" t="s" s="26">
        <v>959</v>
      </c>
      <c r="L2199" t="s" s="26">
        <v>960</v>
      </c>
      <c r="M2199" t="s" s="45">
        <v>961</v>
      </c>
      <c r="N2199" s="7"/>
      <c r="O2199" s="19"/>
      <c r="P2199" s="19"/>
    </row>
    <row r="2200" ht="16.6" customHeight="1">
      <c r="A2200" s="29">
        <v>44197</v>
      </c>
      <c r="B2200" s="30">
        <v>33.7</v>
      </c>
      <c r="C2200" s="19">
        <v>34.4</v>
      </c>
      <c r="D2200" s="19">
        <v>34.4</v>
      </c>
      <c r="E2200" s="31"/>
      <c r="F2200" s="30">
        <v>21.1</v>
      </c>
      <c r="G2200" s="19">
        <v>21.6</v>
      </c>
      <c r="H2200" s="19">
        <v>21.6</v>
      </c>
      <c r="I2200" s="32"/>
      <c r="J2200" s="33">
        <v>131.318000000002</v>
      </c>
      <c r="K2200" s="33">
        <v>138.55</v>
      </c>
      <c r="L2200" s="33">
        <v>91.1090909090909</v>
      </c>
      <c r="M2200" s="7"/>
      <c r="N2200" s="7"/>
      <c r="O2200" s="19"/>
      <c r="P2200" s="19"/>
    </row>
    <row r="2201" ht="16.6" customHeight="1">
      <c r="A2201" s="29">
        <v>44228</v>
      </c>
      <c r="B2201" s="30">
        <v>32.8</v>
      </c>
      <c r="C2201" s="19">
        <v>33.7</v>
      </c>
      <c r="D2201" s="19">
        <v>33.7</v>
      </c>
      <c r="E2201" s="31"/>
      <c r="F2201" s="30">
        <v>20.3</v>
      </c>
      <c r="G2201" s="19">
        <v>21.1</v>
      </c>
      <c r="H2201" s="19">
        <v>21.1</v>
      </c>
      <c r="I2201" s="32"/>
      <c r="J2201" s="33">
        <v>110.998000000001</v>
      </c>
      <c r="K2201" s="33">
        <v>89.51363636363639</v>
      </c>
      <c r="L2201" s="33">
        <v>77.5454545454545</v>
      </c>
      <c r="M2201" s="7"/>
      <c r="N2201" s="7"/>
      <c r="O2201" s="19"/>
      <c r="P2201" s="19"/>
    </row>
    <row r="2202" ht="16.6" customHeight="1">
      <c r="A2202" s="29">
        <v>44256</v>
      </c>
      <c r="B2202" s="30">
        <v>31.8</v>
      </c>
      <c r="C2202" s="19">
        <v>32</v>
      </c>
      <c r="D2202" s="19">
        <v>32</v>
      </c>
      <c r="E2202" s="31"/>
      <c r="F2202" s="30">
        <v>18.6</v>
      </c>
      <c r="G2202" s="19">
        <v>20</v>
      </c>
      <c r="H2202" s="19">
        <v>20</v>
      </c>
      <c r="I2202" s="32"/>
      <c r="J2202" s="33">
        <v>79.248000000001</v>
      </c>
      <c r="K2202" s="33">
        <v>65.1363636363636</v>
      </c>
      <c r="L2202" s="33">
        <v>107.4</v>
      </c>
      <c r="M2202" s="7"/>
      <c r="N2202" s="7"/>
      <c r="O2202" s="19"/>
      <c r="P2202" s="19"/>
    </row>
    <row r="2203" ht="16.6" customHeight="1">
      <c r="A2203" s="29">
        <v>44287</v>
      </c>
      <c r="B2203" s="30">
        <v>29.3</v>
      </c>
      <c r="C2203" s="19">
        <v>29.3</v>
      </c>
      <c r="D2203" s="19">
        <v>29.3</v>
      </c>
      <c r="E2203" s="31"/>
      <c r="F2203" s="30">
        <v>14.9</v>
      </c>
      <c r="G2203" s="19">
        <v>15.4</v>
      </c>
      <c r="H2203" s="19">
        <v>15.4</v>
      </c>
      <c r="I2203" s="32"/>
      <c r="J2203" s="33">
        <v>42.6720000000005</v>
      </c>
      <c r="K2203" s="33">
        <v>32.2590909090909</v>
      </c>
      <c r="L2203" s="33">
        <v>20.7</v>
      </c>
      <c r="M2203" s="7"/>
      <c r="N2203" s="7"/>
      <c r="O2203" s="19"/>
      <c r="P2203" s="19"/>
    </row>
    <row r="2204" ht="16.6" customHeight="1">
      <c r="A2204" s="29">
        <v>44317</v>
      </c>
      <c r="B2204" s="30">
        <v>25.8</v>
      </c>
      <c r="C2204" s="19">
        <v>26</v>
      </c>
      <c r="D2204" s="19">
        <v>26</v>
      </c>
      <c r="E2204" s="31"/>
      <c r="F2204" s="30">
        <v>9.9</v>
      </c>
      <c r="G2204" s="19">
        <v>10.3</v>
      </c>
      <c r="H2204" s="19">
        <v>10.3</v>
      </c>
      <c r="I2204" s="32"/>
      <c r="J2204" s="33">
        <v>33.0200000000004</v>
      </c>
      <c r="K2204" s="33">
        <v>20.0454545454545</v>
      </c>
      <c r="L2204" s="33">
        <v>15.05</v>
      </c>
      <c r="M2204" s="7"/>
      <c r="N2204" s="7"/>
      <c r="O2204" s="19"/>
      <c r="P2204" s="19"/>
    </row>
    <row r="2205" ht="16.6" customHeight="1">
      <c r="A2205" s="29">
        <v>44348</v>
      </c>
      <c r="B2205" s="30">
        <v>23</v>
      </c>
      <c r="C2205" s="19">
        <v>23.1</v>
      </c>
      <c r="D2205" s="19">
        <v>23.1</v>
      </c>
      <c r="E2205" s="31"/>
      <c r="F2205" s="30">
        <v>7.7</v>
      </c>
      <c r="G2205" s="19">
        <v>7.5</v>
      </c>
      <c r="H2205" s="19">
        <v>7.5</v>
      </c>
      <c r="I2205" s="32"/>
      <c r="J2205" s="33">
        <v>43.4340000000005</v>
      </c>
      <c r="K2205" s="33">
        <v>53.1</v>
      </c>
      <c r="L2205" s="33">
        <v>22.25</v>
      </c>
      <c r="M2205" s="7"/>
      <c r="N2205" s="7"/>
      <c r="O2205" s="19"/>
      <c r="P2205" s="19"/>
    </row>
    <row r="2206" ht="16.6" customHeight="1">
      <c r="A2206" s="29">
        <v>44378</v>
      </c>
      <c r="B2206" s="30">
        <v>22.9</v>
      </c>
      <c r="C2206" s="19">
        <v>23.6</v>
      </c>
      <c r="D2206" s="19">
        <v>23.6</v>
      </c>
      <c r="E2206" s="31"/>
      <c r="F2206" s="30">
        <v>5.6</v>
      </c>
      <c r="G2206" s="19">
        <v>6.2</v>
      </c>
      <c r="H2206" s="19">
        <v>6.2</v>
      </c>
      <c r="I2206" s="32"/>
      <c r="J2206" s="33">
        <v>24.1300000000003</v>
      </c>
      <c r="K2206" s="33">
        <v>17.1863636363636</v>
      </c>
      <c r="L2206" s="33">
        <v>25.4833333333333</v>
      </c>
      <c r="M2206" s="7"/>
      <c r="N2206" s="7"/>
      <c r="O2206" s="19"/>
      <c r="P2206" s="19"/>
    </row>
    <row r="2207" ht="16.6" customHeight="1">
      <c r="A2207" s="29">
        <v>44409</v>
      </c>
      <c r="B2207" s="30">
        <v>25.1</v>
      </c>
      <c r="C2207" s="19">
        <v>25.9</v>
      </c>
      <c r="D2207" s="19">
        <v>25.9</v>
      </c>
      <c r="E2207" s="31"/>
      <c r="F2207" s="30">
        <v>7</v>
      </c>
      <c r="G2207" s="19">
        <v>6.8</v>
      </c>
      <c r="H2207" s="19">
        <v>6.8</v>
      </c>
      <c r="I2207" s="32"/>
      <c r="J2207" s="33">
        <v>18.2880000000002</v>
      </c>
      <c r="K2207" s="33">
        <v>17.4</v>
      </c>
      <c r="L2207" s="33">
        <v>14.4727272727273</v>
      </c>
      <c r="M2207" s="7"/>
      <c r="N2207" s="7"/>
      <c r="O2207" s="19"/>
      <c r="P2207" s="19"/>
    </row>
    <row r="2208" ht="16.6" customHeight="1">
      <c r="A2208" s="29">
        <v>44440</v>
      </c>
      <c r="B2208" s="30">
        <v>28.7</v>
      </c>
      <c r="C2208" s="19">
        <v>29.5</v>
      </c>
      <c r="D2208" s="19">
        <v>29.5</v>
      </c>
      <c r="E2208" s="31"/>
      <c r="F2208" s="30">
        <v>11.4</v>
      </c>
      <c r="G2208" s="19">
        <v>11.7</v>
      </c>
      <c r="H2208" s="19">
        <v>11.7</v>
      </c>
      <c r="I2208" s="32"/>
      <c r="J2208" s="33">
        <v>26.4160000000003</v>
      </c>
      <c r="K2208" s="33">
        <v>26.0363636363636</v>
      </c>
      <c r="L2208" s="33">
        <v>27.9454545454545</v>
      </c>
      <c r="M2208" s="7"/>
      <c r="N2208" s="7"/>
      <c r="O2208" s="19"/>
      <c r="P2208" s="19"/>
    </row>
    <row r="2209" ht="16.6" customHeight="1">
      <c r="A2209" s="29">
        <v>44470</v>
      </c>
      <c r="B2209" s="30">
        <v>32.1</v>
      </c>
      <c r="C2209" s="19">
        <v>32.1</v>
      </c>
      <c r="D2209" s="19">
        <v>32.1</v>
      </c>
      <c r="E2209" s="31"/>
      <c r="F2209" s="30">
        <v>15.5</v>
      </c>
      <c r="G2209" s="19">
        <v>15.4</v>
      </c>
      <c r="H2209" s="19">
        <v>15.4</v>
      </c>
      <c r="I2209" s="32"/>
      <c r="J2209" s="33">
        <v>33.5280000000004</v>
      </c>
      <c r="K2209" s="33">
        <v>32.9181818181818</v>
      </c>
      <c r="L2209" s="33">
        <v>31.6727272727273</v>
      </c>
      <c r="M2209" s="7"/>
      <c r="N2209" s="7"/>
      <c r="O2209" s="19"/>
      <c r="P2209" s="19"/>
    </row>
    <row r="2210" ht="16.6" customHeight="1">
      <c r="A2210" s="29">
        <v>44501</v>
      </c>
      <c r="B2210" s="30">
        <v>34.3</v>
      </c>
      <c r="C2210" s="19">
        <v>34</v>
      </c>
      <c r="D2210" s="19">
        <v>34</v>
      </c>
      <c r="E2210" s="31"/>
      <c r="F2210" s="30">
        <v>18.7</v>
      </c>
      <c r="G2210" s="19">
        <v>18.8</v>
      </c>
      <c r="H2210" s="19">
        <v>18.8</v>
      </c>
      <c r="I2210" s="32"/>
      <c r="J2210" s="33">
        <v>50.0380000000006</v>
      </c>
      <c r="K2210" s="33">
        <v>50.4909090909091</v>
      </c>
      <c r="L2210" s="33">
        <v>43.1636363636364</v>
      </c>
      <c r="M2210" s="7"/>
      <c r="N2210" s="7"/>
      <c r="O2210" s="19">
        <f>AVERAGE(B2212,F2212)</f>
        <v>21.8916666666667</v>
      </c>
      <c r="P2210" t="s" s="34">
        <v>16</v>
      </c>
    </row>
    <row r="2211" ht="16.6" customHeight="1">
      <c r="A2211" s="29">
        <v>44531</v>
      </c>
      <c r="B2211" s="30">
        <v>34.7</v>
      </c>
      <c r="C2211" s="19">
        <v>34.7</v>
      </c>
      <c r="D2211" s="19">
        <v>34.7</v>
      </c>
      <c r="E2211" s="31"/>
      <c r="F2211" s="30">
        <v>20.5</v>
      </c>
      <c r="G2211" s="19">
        <v>20.9</v>
      </c>
      <c r="H2211" s="19">
        <v>20.9</v>
      </c>
      <c r="I2211" s="32"/>
      <c r="J2211" s="33">
        <v>101.854000000001</v>
      </c>
      <c r="K2211" s="33">
        <v>130.577272727273</v>
      </c>
      <c r="L2211" s="33">
        <v>77.1818181818182</v>
      </c>
      <c r="M2211" s="7"/>
      <c r="N2211" s="7"/>
      <c r="O2211" s="19">
        <f>AVERAGE(D2212,H2212)</f>
        <v>22.25</v>
      </c>
      <c r="P2211" t="s" s="34">
        <v>17</v>
      </c>
    </row>
    <row r="2212" ht="16.6" customHeight="1">
      <c r="A2212" t="s" s="35">
        <v>18</v>
      </c>
      <c r="B2212" s="36">
        <f>AVERAGE(B2200:B2211)</f>
        <v>29.5166666666667</v>
      </c>
      <c r="C2212" s="36">
        <f>AVERAGE(C2200:C2211)</f>
        <v>29.8583333333333</v>
      </c>
      <c r="D2212" s="36">
        <f>AVERAGE(D2200:D2211)</f>
        <v>29.8583333333333</v>
      </c>
      <c r="E2212" s="37"/>
      <c r="F2212" s="36">
        <f>AVERAGE(F2200:F2211)</f>
        <v>14.2666666666667</v>
      </c>
      <c r="G2212" s="36">
        <f>AVERAGE(G2200:G2211)</f>
        <v>14.6416666666667</v>
      </c>
      <c r="H2212" s="36">
        <f>AVERAGE(H2200:H2211)</f>
        <v>14.6416666666667</v>
      </c>
      <c r="I2212" s="38"/>
      <c r="J2212" s="36">
        <f>AVERAGE(J2200:J2211)</f>
        <v>57.9120000000007</v>
      </c>
      <c r="K2212" s="36">
        <f>AVERAGE(K2200:K2211)</f>
        <v>56.1011363636364</v>
      </c>
      <c r="L2212" s="36">
        <f>AVERAGE(L2200:L2211)</f>
        <v>46.1645202020202</v>
      </c>
      <c r="M2212" s="7"/>
      <c r="N2212" s="7"/>
      <c r="O2212" s="19">
        <f>O2211-O2210</f>
        <v>0.3583333333333</v>
      </c>
      <c r="P2212" t="s" s="39">
        <v>19</v>
      </c>
    </row>
    <row r="2213" ht="16.6" customHeight="1">
      <c r="A2213" s="55"/>
      <c r="B2213" s="49"/>
      <c r="C2213" s="19"/>
      <c r="D2213" t="s" s="40">
        <v>55</v>
      </c>
      <c r="E2213" s="37"/>
      <c r="F2213" s="49"/>
      <c r="G2213" s="19"/>
      <c r="H2213" t="s" s="40">
        <v>21</v>
      </c>
      <c r="I2213" s="32"/>
      <c r="J2213" s="19"/>
      <c r="K2213" s="19"/>
      <c r="L2213" s="19"/>
      <c r="M2213" s="43"/>
      <c r="N2213" s="19"/>
      <c r="O2213" s="19"/>
      <c r="P2213" s="19"/>
    </row>
    <row r="2214" ht="16.6" customHeight="1">
      <c r="A2214" s="55"/>
      <c r="B2214" s="49"/>
      <c r="C2214" s="19"/>
      <c r="D2214" s="19"/>
      <c r="E2214" s="37"/>
      <c r="F2214" s="49"/>
      <c r="G2214" s="19"/>
      <c r="H2214" s="19"/>
      <c r="I2214" s="32"/>
      <c r="J2214" s="19"/>
      <c r="K2214" s="19"/>
      <c r="L2214" s="19"/>
      <c r="M2214" s="43"/>
      <c r="N2214" s="28"/>
      <c r="O2214" s="28"/>
      <c r="P2214" s="19"/>
    </row>
    <row r="2215" ht="46.65" customHeight="1">
      <c r="A2215" t="s" s="20">
        <v>962</v>
      </c>
      <c r="B2215" t="s" s="21">
        <v>82</v>
      </c>
      <c r="C2215" t="s" s="22">
        <v>963</v>
      </c>
      <c r="D2215" t="s" s="22">
        <v>964</v>
      </c>
      <c r="E2215" s="23"/>
      <c r="F2215" t="s" s="21">
        <v>85</v>
      </c>
      <c r="G2215" t="s" s="24">
        <v>963</v>
      </c>
      <c r="H2215" t="s" s="24">
        <v>964</v>
      </c>
      <c r="I2215" s="32"/>
      <c r="J2215" t="s" s="21">
        <v>232</v>
      </c>
      <c r="K2215" t="s" s="26">
        <v>965</v>
      </c>
      <c r="L2215" t="s" s="26">
        <v>966</v>
      </c>
      <c r="M2215" t="s" s="74">
        <v>967</v>
      </c>
      <c r="N2215" s="7"/>
      <c r="O2215" s="19"/>
      <c r="P2215" s="19"/>
    </row>
    <row r="2216" ht="16.6" customHeight="1">
      <c r="A2216" s="29">
        <v>44197</v>
      </c>
      <c r="B2216" s="30">
        <v>33.9</v>
      </c>
      <c r="C2216" s="19">
        <v>34.6</v>
      </c>
      <c r="D2216" s="19">
        <v>34.5636363636364</v>
      </c>
      <c r="E2216" s="31"/>
      <c r="F2216" s="30">
        <v>20.7</v>
      </c>
      <c r="G2216" s="19">
        <v>22.3</v>
      </c>
      <c r="H2216" s="19">
        <v>22.2454545454545</v>
      </c>
      <c r="I2216" s="32"/>
      <c r="J2216" s="33">
        <v>112.522000000001</v>
      </c>
      <c r="K2216" s="33">
        <v>111.895833333333</v>
      </c>
      <c r="L2216" s="33">
        <v>82.4636363636364</v>
      </c>
      <c r="M2216" s="7"/>
      <c r="N2216" s="7"/>
      <c r="O2216" s="19"/>
      <c r="P2216" s="19"/>
    </row>
    <row r="2217" ht="16.6" customHeight="1">
      <c r="A2217" s="29">
        <v>44228</v>
      </c>
      <c r="B2217" s="30">
        <v>33.7</v>
      </c>
      <c r="C2217" s="19">
        <v>33.8</v>
      </c>
      <c r="D2217" s="19">
        <v>33.8272727272727</v>
      </c>
      <c r="E2217" s="31"/>
      <c r="F2217" s="30">
        <v>20.6</v>
      </c>
      <c r="G2217" s="19">
        <v>22.1</v>
      </c>
      <c r="H2217" s="19">
        <v>22.0181818181818</v>
      </c>
      <c r="I2217" s="32"/>
      <c r="J2217" s="33">
        <v>88.9000000000011</v>
      </c>
      <c r="K2217" s="33">
        <v>81.60833333333331</v>
      </c>
      <c r="L2217" s="33">
        <v>94.5454545454545</v>
      </c>
      <c r="M2217" s="7"/>
      <c r="N2217" s="7"/>
      <c r="O2217" s="19"/>
      <c r="P2217" s="19"/>
    </row>
    <row r="2218" ht="16.6" customHeight="1">
      <c r="A2218" s="29">
        <v>44256</v>
      </c>
      <c r="B2218" s="30">
        <v>32.2</v>
      </c>
      <c r="C2218" s="19">
        <v>32.8</v>
      </c>
      <c r="D2218" s="19">
        <v>32.7227272727273</v>
      </c>
      <c r="E2218" s="31"/>
      <c r="F2218" s="30">
        <v>19</v>
      </c>
      <c r="G2218" s="19">
        <v>20.5</v>
      </c>
      <c r="H2218" s="19">
        <v>20.5727272727273</v>
      </c>
      <c r="I2218" s="32"/>
      <c r="J2218" s="33">
        <v>73.4060000000009</v>
      </c>
      <c r="K2218" s="33">
        <v>67.1958333333333</v>
      </c>
      <c r="L2218" s="33">
        <v>56.0454545454545</v>
      </c>
      <c r="M2218" s="7"/>
      <c r="N2218" s="7"/>
      <c r="O2218" s="19"/>
      <c r="P2218" s="19"/>
    </row>
    <row r="2219" ht="16.6" customHeight="1">
      <c r="A2219" s="29">
        <v>44287</v>
      </c>
      <c r="B2219" s="30">
        <v>29.9</v>
      </c>
      <c r="C2219" s="19">
        <v>30</v>
      </c>
      <c r="D2219" s="19">
        <v>30.0818181818182</v>
      </c>
      <c r="E2219" s="31"/>
      <c r="F2219" s="30">
        <v>15.1</v>
      </c>
      <c r="G2219" s="19">
        <v>17</v>
      </c>
      <c r="H2219" s="19">
        <v>17.1590909090909</v>
      </c>
      <c r="I2219" s="32"/>
      <c r="J2219" s="33">
        <v>37.5920000000005</v>
      </c>
      <c r="K2219" s="33">
        <v>32.5208333333333</v>
      </c>
      <c r="L2219" s="33">
        <v>27.6590909090909</v>
      </c>
      <c r="M2219" s="7"/>
      <c r="N2219" s="7"/>
      <c r="O2219" s="19"/>
      <c r="P2219" s="19"/>
    </row>
    <row r="2220" ht="16.6" customHeight="1">
      <c r="A2220" s="29">
        <v>44317</v>
      </c>
      <c r="B2220" s="30">
        <v>26.2</v>
      </c>
      <c r="C2220" s="19">
        <v>26.4</v>
      </c>
      <c r="D2220" s="19">
        <v>26.4181818181818</v>
      </c>
      <c r="E2220" s="31"/>
      <c r="F2220" s="30">
        <v>10.3</v>
      </c>
      <c r="G2220" s="19">
        <v>13.1</v>
      </c>
      <c r="H2220" s="19">
        <v>12.9136363636364</v>
      </c>
      <c r="I2220" s="32"/>
      <c r="J2220" s="33">
        <v>28.1940000000003</v>
      </c>
      <c r="K2220" s="33">
        <v>18.3291666666667</v>
      </c>
      <c r="L2220" s="33">
        <v>17.4454545454545</v>
      </c>
      <c r="M2220" s="7"/>
      <c r="N2220" s="7"/>
      <c r="O2220" s="19"/>
      <c r="P2220" s="19"/>
    </row>
    <row r="2221" ht="16.6" customHeight="1">
      <c r="A2221" s="29">
        <v>44348</v>
      </c>
      <c r="B2221" s="30">
        <v>23</v>
      </c>
      <c r="C2221" s="19">
        <v>23.4</v>
      </c>
      <c r="D2221" s="19">
        <v>23.25</v>
      </c>
      <c r="E2221" s="31"/>
      <c r="F2221" s="30">
        <v>8.6</v>
      </c>
      <c r="G2221" s="19">
        <v>10.3</v>
      </c>
      <c r="H2221" s="19">
        <v>10.5272727272727</v>
      </c>
      <c r="I2221" s="32"/>
      <c r="J2221" s="33">
        <v>45.4660000000006</v>
      </c>
      <c r="K2221" s="33">
        <v>52.9791666666667</v>
      </c>
      <c r="L2221" s="33">
        <v>36.5238095238095</v>
      </c>
      <c r="M2221" s="7"/>
      <c r="N2221" s="7"/>
      <c r="O2221" s="19"/>
      <c r="P2221" s="19"/>
    </row>
    <row r="2222" ht="16.6" customHeight="1">
      <c r="A2222" s="29">
        <v>44378</v>
      </c>
      <c r="B2222" s="30">
        <v>22.9</v>
      </c>
      <c r="C2222" s="19">
        <v>23.4</v>
      </c>
      <c r="D2222" s="19">
        <v>23.4285714285714</v>
      </c>
      <c r="E2222" s="31"/>
      <c r="F2222" s="30">
        <v>6.4</v>
      </c>
      <c r="G2222" s="19">
        <v>9.1</v>
      </c>
      <c r="H2222" s="19">
        <v>9.042857142857139</v>
      </c>
      <c r="I2222" s="32"/>
      <c r="J2222" s="33">
        <v>24.6380000000003</v>
      </c>
      <c r="K2222" s="33">
        <v>24.475</v>
      </c>
      <c r="L2222" s="33">
        <v>19.65</v>
      </c>
      <c r="M2222" s="7"/>
      <c r="N2222" s="7"/>
      <c r="O2222" s="19"/>
      <c r="P2222" s="19"/>
    </row>
    <row r="2223" ht="16.6" customHeight="1">
      <c r="A2223" s="29">
        <v>44409</v>
      </c>
      <c r="B2223" s="30">
        <v>25.2</v>
      </c>
      <c r="C2223" s="19">
        <v>25.5</v>
      </c>
      <c r="D2223" s="19">
        <v>25.7047619047619</v>
      </c>
      <c r="E2223" s="31"/>
      <c r="F2223" s="30">
        <v>7.3</v>
      </c>
      <c r="G2223" s="19">
        <v>10</v>
      </c>
      <c r="H2223" s="19">
        <v>9.96666666666667</v>
      </c>
      <c r="I2223" s="32"/>
      <c r="J2223" s="33">
        <v>23.3680000000003</v>
      </c>
      <c r="K2223" s="33">
        <v>19.4</v>
      </c>
      <c r="L2223" s="33">
        <v>14.1047619047619</v>
      </c>
      <c r="M2223" s="7"/>
      <c r="N2223" s="7"/>
      <c r="O2223" s="19"/>
      <c r="P2223" s="19"/>
    </row>
    <row r="2224" ht="16.6" customHeight="1">
      <c r="A2224" s="29">
        <v>44440</v>
      </c>
      <c r="B2224" s="30">
        <v>28.6</v>
      </c>
      <c r="C2224" s="19">
        <v>29.2</v>
      </c>
      <c r="D2224" s="19">
        <v>29.3190476190476</v>
      </c>
      <c r="E2224" s="31"/>
      <c r="F2224" s="30">
        <v>11.6</v>
      </c>
      <c r="G2224" s="19">
        <v>13.6</v>
      </c>
      <c r="H2224" s="19">
        <v>13.6</v>
      </c>
      <c r="I2224" s="32"/>
      <c r="J2224" s="33">
        <v>30.2260000000004</v>
      </c>
      <c r="K2224" s="33">
        <v>27.3125</v>
      </c>
      <c r="L2224" s="33">
        <v>19.9809523809524</v>
      </c>
      <c r="M2224" s="7"/>
      <c r="N2224" s="7"/>
      <c r="O2224" s="19"/>
      <c r="P2224" s="19"/>
    </row>
    <row r="2225" ht="16.6" customHeight="1">
      <c r="A2225" s="29">
        <v>44470</v>
      </c>
      <c r="B2225" s="30">
        <v>32.3</v>
      </c>
      <c r="C2225" s="19">
        <v>31.9</v>
      </c>
      <c r="D2225" s="19">
        <v>32.2142857142857</v>
      </c>
      <c r="E2225" s="31"/>
      <c r="F2225" s="30">
        <v>15.7</v>
      </c>
      <c r="G2225" s="19">
        <v>17.1</v>
      </c>
      <c r="H2225" s="19">
        <v>17.0857142857143</v>
      </c>
      <c r="I2225" s="32"/>
      <c r="J2225" s="33">
        <v>36.5760000000004</v>
      </c>
      <c r="K2225" s="33">
        <v>34.8333333333333</v>
      </c>
      <c r="L2225" s="33">
        <v>39.9952380952381</v>
      </c>
      <c r="M2225" s="7"/>
      <c r="N2225" s="7"/>
      <c r="O2225" s="19"/>
      <c r="P2225" s="19"/>
    </row>
    <row r="2226" ht="16.6" customHeight="1">
      <c r="A2226" s="29">
        <v>44501</v>
      </c>
      <c r="B2226" s="30">
        <v>34.4</v>
      </c>
      <c r="C2226" s="19">
        <v>33.6</v>
      </c>
      <c r="D2226" s="19">
        <v>33.7095238095238</v>
      </c>
      <c r="E2226" s="31"/>
      <c r="F2226" s="30">
        <v>18.6</v>
      </c>
      <c r="G2226" s="19">
        <v>19.5</v>
      </c>
      <c r="H2226" s="19">
        <v>19.5428571428571</v>
      </c>
      <c r="I2226" s="32"/>
      <c r="J2226" s="33">
        <v>46.2280000000006</v>
      </c>
      <c r="K2226" s="33">
        <v>50.9916666666667</v>
      </c>
      <c r="L2226" s="33">
        <v>45.7</v>
      </c>
      <c r="M2226" s="7"/>
      <c r="N2226" s="7"/>
      <c r="O2226" s="19">
        <f>AVERAGE(B2228,F2228)</f>
        <v>22.1583333333333</v>
      </c>
      <c r="P2226" t="s" s="34">
        <v>16</v>
      </c>
    </row>
    <row r="2227" ht="16.6" customHeight="1">
      <c r="A2227" s="29">
        <v>44531</v>
      </c>
      <c r="B2227" s="30">
        <v>35.1</v>
      </c>
      <c r="C2227" s="19">
        <v>34.5</v>
      </c>
      <c r="D2227" s="19">
        <v>34.6190476190476</v>
      </c>
      <c r="E2227" s="31"/>
      <c r="F2227" s="30">
        <v>20.5</v>
      </c>
      <c r="G2227" s="19">
        <v>21.5</v>
      </c>
      <c r="H2227" s="19">
        <v>21.5285714285714</v>
      </c>
      <c r="I2227" s="32"/>
      <c r="J2227" s="33">
        <v>90.67800000000111</v>
      </c>
      <c r="K2227" s="33">
        <v>94.73333333333331</v>
      </c>
      <c r="L2227" s="33">
        <v>88.6761904761905</v>
      </c>
      <c r="M2227" s="7"/>
      <c r="N2227" s="7"/>
      <c r="O2227" s="19">
        <f>AVERAGE(D2228,H2228)</f>
        <v>23.169246031746</v>
      </c>
      <c r="P2227" t="s" s="34">
        <v>17</v>
      </c>
    </row>
    <row r="2228" ht="16.6" customHeight="1">
      <c r="A2228" t="s" s="35">
        <v>18</v>
      </c>
      <c r="B2228" s="36">
        <f>AVERAGE(B2216:B2227)</f>
        <v>29.7833333333333</v>
      </c>
      <c r="C2228" s="36">
        <f>AVERAGE(C2216:C2227)</f>
        <v>29.925</v>
      </c>
      <c r="D2228" s="36">
        <f>AVERAGE(D2216:D2227)</f>
        <v>29.9882395382395</v>
      </c>
      <c r="E2228" s="37"/>
      <c r="F2228" s="36">
        <f>AVERAGE(F2216:F2227)</f>
        <v>14.5333333333333</v>
      </c>
      <c r="G2228" s="36">
        <f>AVERAGE(G2216:G2227)</f>
        <v>16.3416666666667</v>
      </c>
      <c r="H2228" s="36">
        <f>AVERAGE(H2216:H2227)</f>
        <v>16.3502525252525</v>
      </c>
      <c r="I2228" s="38"/>
      <c r="J2228" s="36">
        <f>AVERAGE(J2216:J2227)</f>
        <v>53.1495000000006</v>
      </c>
      <c r="K2228" s="36">
        <f>AVERAGE(K2216:K2227)</f>
        <v>51.35625</v>
      </c>
      <c r="L2228" s="36">
        <f>AVERAGE(L2216:L2227)</f>
        <v>45.2325036075036</v>
      </c>
      <c r="M2228" s="7"/>
      <c r="N2228" s="7"/>
      <c r="O2228" s="19">
        <f>O2227-O2226</f>
        <v>1.0109126984127</v>
      </c>
      <c r="P2228" t="s" s="39">
        <v>19</v>
      </c>
    </row>
    <row r="2229" ht="16.6" customHeight="1">
      <c r="A2229" s="55"/>
      <c r="B2229" s="49"/>
      <c r="C2229" s="19"/>
      <c r="D2229" t="s" s="40">
        <v>55</v>
      </c>
      <c r="E2229" s="37"/>
      <c r="F2229" s="49"/>
      <c r="G2229" s="19"/>
      <c r="H2229" t="s" s="40">
        <v>21</v>
      </c>
      <c r="I2229" s="32"/>
      <c r="J2229" s="19"/>
      <c r="K2229" s="19"/>
      <c r="L2229" s="19"/>
      <c r="M2229" s="43"/>
      <c r="N2229" s="19"/>
      <c r="O2229" s="19"/>
      <c r="P2229" s="19"/>
    </row>
    <row r="2230" ht="16.6" customHeight="1">
      <c r="A2230" s="55"/>
      <c r="B2230" s="49"/>
      <c r="C2230" s="19"/>
      <c r="D2230" s="19"/>
      <c r="E2230" s="37"/>
      <c r="F2230" s="49"/>
      <c r="G2230" s="19"/>
      <c r="H2230" s="19"/>
      <c r="I2230" s="32"/>
      <c r="J2230" s="19"/>
      <c r="K2230" s="19"/>
      <c r="L2230" s="19"/>
      <c r="M2230" s="43"/>
      <c r="N2230" s="19"/>
      <c r="O2230" s="19"/>
      <c r="P2230" s="19"/>
    </row>
    <row r="2231" ht="46.65" customHeight="1">
      <c r="A2231" t="s" s="20">
        <v>968</v>
      </c>
      <c r="B2231" t="s" s="21">
        <v>82</v>
      </c>
      <c r="C2231" t="s" s="22">
        <v>969</v>
      </c>
      <c r="D2231" t="s" s="22">
        <v>970</v>
      </c>
      <c r="E2231" s="23"/>
      <c r="F2231" t="s" s="21">
        <v>85</v>
      </c>
      <c r="G2231" t="s" s="24">
        <v>969</v>
      </c>
      <c r="H2231" t="s" s="24">
        <v>970</v>
      </c>
      <c r="I2231" s="32"/>
      <c r="J2231" t="s" s="21">
        <v>571</v>
      </c>
      <c r="K2231" t="s" s="26">
        <v>971</v>
      </c>
      <c r="L2231" t="s" s="26">
        <v>972</v>
      </c>
      <c r="M2231" s="43"/>
      <c r="N2231" s="19"/>
      <c r="O2231" s="19"/>
      <c r="P2231" s="19"/>
    </row>
    <row r="2232" ht="16.6" customHeight="1">
      <c r="A2232" s="29">
        <v>44197</v>
      </c>
      <c r="B2232" s="30">
        <v>33.4</v>
      </c>
      <c r="C2232" s="19">
        <v>34</v>
      </c>
      <c r="D2232" s="19">
        <v>33.7681818181818</v>
      </c>
      <c r="E2232" s="31"/>
      <c r="F2232" s="30">
        <v>20.5</v>
      </c>
      <c r="G2232" s="19">
        <v>20.9</v>
      </c>
      <c r="H2232" s="19">
        <v>21.2181818181818</v>
      </c>
      <c r="I2232" s="32"/>
      <c r="J2232" s="19">
        <v>108.458000000001</v>
      </c>
      <c r="K2232" s="19">
        <v>128.029166666667</v>
      </c>
      <c r="L2232" s="19">
        <v>136.040909090909</v>
      </c>
      <c r="M2232" s="43"/>
      <c r="N2232" s="19"/>
      <c r="O2232" s="19"/>
      <c r="P2232" s="19"/>
    </row>
    <row r="2233" ht="16.6" customHeight="1">
      <c r="A2233" s="29">
        <v>44228</v>
      </c>
      <c r="B2233" s="30">
        <v>32.9</v>
      </c>
      <c r="C2233" s="19">
        <v>32.6</v>
      </c>
      <c r="D2233" s="19">
        <v>32.7909090909091</v>
      </c>
      <c r="E2233" s="31"/>
      <c r="F2233" s="30">
        <v>20.2</v>
      </c>
      <c r="G2233" s="19">
        <v>20.5</v>
      </c>
      <c r="H2233" s="19">
        <v>20.7681818181818</v>
      </c>
      <c r="I2233" s="32"/>
      <c r="J2233" s="19">
        <v>103.886000000001</v>
      </c>
      <c r="K2233" s="19">
        <v>91.6875</v>
      </c>
      <c r="L2233" s="19">
        <v>96.6909090909091</v>
      </c>
      <c r="M2233" s="43"/>
      <c r="N2233" s="19"/>
      <c r="O2233" s="19"/>
      <c r="P2233" s="19"/>
    </row>
    <row r="2234" ht="16.6" customHeight="1">
      <c r="A2234" s="29">
        <v>44256</v>
      </c>
      <c r="B2234" s="30">
        <v>31.7</v>
      </c>
      <c r="C2234" s="19">
        <v>31.6</v>
      </c>
      <c r="D2234" s="19">
        <v>31.6818181818182</v>
      </c>
      <c r="E2234" s="31"/>
      <c r="F2234" s="30">
        <v>18.2</v>
      </c>
      <c r="G2234" s="19">
        <v>18.9</v>
      </c>
      <c r="H2234" s="19">
        <v>19.4136363636364</v>
      </c>
      <c r="I2234" s="32"/>
      <c r="J2234" s="19">
        <v>75.6920000000009</v>
      </c>
      <c r="K2234" s="19">
        <v>71.9666666666667</v>
      </c>
      <c r="L2234" s="19">
        <v>73.98636363636361</v>
      </c>
      <c r="M2234" s="43"/>
      <c r="N2234" s="19"/>
      <c r="O2234" s="19"/>
      <c r="P2234" s="19"/>
    </row>
    <row r="2235" ht="16.6" customHeight="1">
      <c r="A2235" s="29">
        <v>44287</v>
      </c>
      <c r="B2235" s="30">
        <v>29.1</v>
      </c>
      <c r="C2235" s="19">
        <v>29</v>
      </c>
      <c r="D2235" s="19">
        <v>29.0272727272727</v>
      </c>
      <c r="E2235" s="31"/>
      <c r="F2235" s="30">
        <v>14.6</v>
      </c>
      <c r="G2235" s="19">
        <v>14.9</v>
      </c>
      <c r="H2235" s="19">
        <v>15.7409090909091</v>
      </c>
      <c r="I2235" s="32"/>
      <c r="J2235" s="19">
        <v>40.8940000000005</v>
      </c>
      <c r="K2235" s="19">
        <v>36.9625</v>
      </c>
      <c r="L2235" s="19">
        <v>29.1047619047619</v>
      </c>
      <c r="M2235" s="43"/>
      <c r="N2235" s="19"/>
      <c r="O2235" s="19"/>
      <c r="P2235" s="19"/>
    </row>
    <row r="2236" ht="16.6" customHeight="1">
      <c r="A2236" s="29">
        <v>44317</v>
      </c>
      <c r="B2236" s="30">
        <v>25.2</v>
      </c>
      <c r="C2236" s="19">
        <v>25.3</v>
      </c>
      <c r="D2236" s="19">
        <v>25.4454545454545</v>
      </c>
      <c r="E2236" s="31"/>
      <c r="F2236" s="30">
        <v>9.800000000000001</v>
      </c>
      <c r="G2236" s="19">
        <v>10.9</v>
      </c>
      <c r="H2236" s="19">
        <v>11.3590909090909</v>
      </c>
      <c r="I2236" s="32"/>
      <c r="J2236" s="19">
        <v>32.2580000000004</v>
      </c>
      <c r="K2236" s="19">
        <v>18.7916666666667</v>
      </c>
      <c r="L2236" s="19">
        <v>18.6</v>
      </c>
      <c r="M2236" s="43"/>
      <c r="N2236" s="19"/>
      <c r="O2236" s="19"/>
      <c r="P2236" s="19"/>
    </row>
    <row r="2237" ht="16.6" customHeight="1">
      <c r="A2237" s="29">
        <v>44348</v>
      </c>
      <c r="B2237" s="30">
        <v>22.1</v>
      </c>
      <c r="C2237" s="19">
        <v>22.3</v>
      </c>
      <c r="D2237" s="19">
        <v>22.2272727272727</v>
      </c>
      <c r="E2237" s="31"/>
      <c r="F2237" s="30">
        <v>7.8</v>
      </c>
      <c r="G2237" s="19">
        <v>7.3</v>
      </c>
      <c r="H2237" s="19">
        <v>8.84090909090909</v>
      </c>
      <c r="I2237" s="32"/>
      <c r="J2237" s="19">
        <v>45.7200000000006</v>
      </c>
      <c r="K2237" s="19">
        <v>54.1083333333333</v>
      </c>
      <c r="L2237" s="19">
        <v>41.047619047619</v>
      </c>
      <c r="M2237" s="43"/>
      <c r="N2237" s="19"/>
      <c r="O2237" s="19"/>
      <c r="P2237" s="19"/>
    </row>
    <row r="2238" ht="16.6" customHeight="1">
      <c r="A2238" s="29">
        <v>44378</v>
      </c>
      <c r="B2238" s="30">
        <v>21.9</v>
      </c>
      <c r="C2238" s="19">
        <v>22.2</v>
      </c>
      <c r="D2238" s="19">
        <v>22.4380952380952</v>
      </c>
      <c r="E2238" s="31"/>
      <c r="F2238" s="30">
        <v>5.7</v>
      </c>
      <c r="G2238" s="19">
        <v>6.4</v>
      </c>
      <c r="H2238" s="19">
        <v>7.83809523809524</v>
      </c>
      <c r="I2238" s="32"/>
      <c r="J2238" s="19">
        <v>26.9240000000003</v>
      </c>
      <c r="K2238" s="19">
        <v>25.0208333333333</v>
      </c>
      <c r="L2238" s="19">
        <v>18.8409090909091</v>
      </c>
      <c r="M2238" s="43"/>
      <c r="N2238" s="19"/>
      <c r="O2238" s="19"/>
      <c r="P2238" s="19"/>
    </row>
    <row r="2239" ht="16.6" customHeight="1">
      <c r="A2239" s="29">
        <v>44409</v>
      </c>
      <c r="B2239" s="30">
        <v>24.1</v>
      </c>
      <c r="C2239" s="19">
        <v>24.1</v>
      </c>
      <c r="D2239" s="19">
        <v>24.547619047619</v>
      </c>
      <c r="E2239" s="31"/>
      <c r="F2239" s="30">
        <v>7.2</v>
      </c>
      <c r="G2239" s="19">
        <v>7.6</v>
      </c>
      <c r="H2239" s="19">
        <v>8.761904761904759</v>
      </c>
      <c r="I2239" s="32"/>
      <c r="J2239" s="19">
        <v>27.4320000000003</v>
      </c>
      <c r="K2239" s="19">
        <v>25.3375</v>
      </c>
      <c r="L2239" s="19">
        <v>17.5333333333333</v>
      </c>
      <c r="M2239" s="43"/>
      <c r="N2239" s="19"/>
      <c r="O2239" s="19"/>
      <c r="P2239" s="19"/>
    </row>
    <row r="2240" ht="16.6" customHeight="1">
      <c r="A2240" s="29">
        <v>44440</v>
      </c>
      <c r="B2240" s="30">
        <v>27.6</v>
      </c>
      <c r="C2240" s="19">
        <v>27.6</v>
      </c>
      <c r="D2240" s="19">
        <v>28.0428571428571</v>
      </c>
      <c r="E2240" s="31"/>
      <c r="F2240" s="30">
        <v>11.3</v>
      </c>
      <c r="G2240" s="19">
        <v>11.3</v>
      </c>
      <c r="H2240" s="19">
        <v>12.6857142857143</v>
      </c>
      <c r="I2240" s="32"/>
      <c r="J2240" s="19">
        <v>32.0040000000004</v>
      </c>
      <c r="K2240" s="19">
        <v>32.2708333333333</v>
      </c>
      <c r="L2240" s="19">
        <v>35.2095238095238</v>
      </c>
      <c r="M2240" s="43"/>
      <c r="N2240" s="19"/>
      <c r="O2240" s="19"/>
      <c r="P2240" s="19"/>
    </row>
    <row r="2241" ht="16.6" customHeight="1">
      <c r="A2241" s="29">
        <v>44470</v>
      </c>
      <c r="B2241" s="30">
        <v>31.1</v>
      </c>
      <c r="C2241" s="19">
        <v>30.6</v>
      </c>
      <c r="D2241" s="19">
        <v>30.7857142857143</v>
      </c>
      <c r="E2241" s="31"/>
      <c r="F2241" s="30">
        <v>15.1</v>
      </c>
      <c r="G2241" s="19">
        <v>15.2</v>
      </c>
      <c r="H2241" s="19">
        <v>15.852380952381</v>
      </c>
      <c r="I2241" s="32"/>
      <c r="J2241" s="19">
        <v>41.4020000000005</v>
      </c>
      <c r="K2241" s="19">
        <v>42.3708333333333</v>
      </c>
      <c r="L2241" s="19">
        <v>57.752380952381</v>
      </c>
      <c r="M2241" s="43"/>
      <c r="N2241" s="19"/>
      <c r="O2241" s="19"/>
      <c r="P2241" s="19"/>
    </row>
    <row r="2242" ht="16.6" customHeight="1">
      <c r="A2242" s="29">
        <v>44501</v>
      </c>
      <c r="B2242" s="30">
        <v>33.4</v>
      </c>
      <c r="C2242" s="19">
        <v>32.8</v>
      </c>
      <c r="D2242" s="19">
        <v>32.4238095238095</v>
      </c>
      <c r="E2242" s="31"/>
      <c r="F2242" s="30">
        <v>18.1</v>
      </c>
      <c r="G2242" s="19">
        <v>17.9</v>
      </c>
      <c r="H2242" s="19">
        <v>18.4</v>
      </c>
      <c r="I2242" s="32"/>
      <c r="J2242" s="19">
        <v>51.5620000000006</v>
      </c>
      <c r="K2242" s="19">
        <v>56.775</v>
      </c>
      <c r="L2242" s="19">
        <v>58.2761904761905</v>
      </c>
      <c r="M2242" s="43"/>
      <c r="N2242" s="19"/>
      <c r="O2242" s="19">
        <f>AVERAGE(B2244,F2244)</f>
        <v>21.45</v>
      </c>
      <c r="P2242" t="s" s="34">
        <v>16</v>
      </c>
    </row>
    <row r="2243" ht="16.6" customHeight="1">
      <c r="A2243" s="29">
        <v>44531</v>
      </c>
      <c r="B2243" s="30">
        <v>33.8</v>
      </c>
      <c r="C2243" s="19">
        <v>34.1</v>
      </c>
      <c r="D2243" s="19">
        <v>33.7095238095238</v>
      </c>
      <c r="E2243" s="31"/>
      <c r="F2243" s="30">
        <v>20</v>
      </c>
      <c r="G2243" s="19">
        <v>19.8</v>
      </c>
      <c r="H2243" s="19">
        <v>20.2952380952381</v>
      </c>
      <c r="I2243" s="32"/>
      <c r="J2243" s="19">
        <v>83.058000000001</v>
      </c>
      <c r="K2243" s="19">
        <v>91.325</v>
      </c>
      <c r="L2243" s="19">
        <v>104.519047619048</v>
      </c>
      <c r="M2243" s="43"/>
      <c r="N2243" s="49"/>
      <c r="O2243" s="19">
        <f>AVERAGE(D2244,H2244)</f>
        <v>22.0026154401154</v>
      </c>
      <c r="P2243" t="s" s="34">
        <v>17</v>
      </c>
    </row>
    <row r="2244" ht="16.6" customHeight="1">
      <c r="A2244" t="s" s="35">
        <v>18</v>
      </c>
      <c r="B2244" s="36">
        <f>AVERAGE(B2232:B2243)</f>
        <v>28.8583333333333</v>
      </c>
      <c r="C2244" s="36">
        <f>AVERAGE(C2232:C2243)</f>
        <v>28.85</v>
      </c>
      <c r="D2244" s="36">
        <f>AVERAGE(D2232:D2243)</f>
        <v>28.9073773448773</v>
      </c>
      <c r="E2244" s="37"/>
      <c r="F2244" s="36">
        <f>AVERAGE(F2232:F2243)</f>
        <v>14.0416666666667</v>
      </c>
      <c r="G2244" s="36">
        <f>AVERAGE(G2232:G2243)</f>
        <v>14.3</v>
      </c>
      <c r="H2244" s="36">
        <f>AVERAGE(H2232:H2243)</f>
        <v>15.0978535353535</v>
      </c>
      <c r="I2244" s="38"/>
      <c r="J2244" s="36">
        <f>AVERAGE(J2232:J2243)</f>
        <v>55.7741666666673</v>
      </c>
      <c r="K2244" s="36">
        <f>AVERAGE(K2232:K2243)</f>
        <v>56.2204861111111</v>
      </c>
      <c r="L2244" s="36">
        <f>AVERAGE(L2232:L2243)</f>
        <v>57.3001623376624</v>
      </c>
      <c r="M2244" s="50"/>
      <c r="N2244" s="19"/>
      <c r="O2244" s="19">
        <f>O2243-O2242</f>
        <v>0.5526154401154</v>
      </c>
      <c r="P2244" t="s" s="39">
        <v>19</v>
      </c>
    </row>
    <row r="2245" ht="16.6" customHeight="1">
      <c r="A2245" s="55"/>
      <c r="B2245" s="49"/>
      <c r="C2245" s="19"/>
      <c r="D2245" s="19"/>
      <c r="E2245" s="37"/>
      <c r="F2245" s="49"/>
      <c r="G2245" s="19"/>
      <c r="H2245" s="19"/>
      <c r="I2245" s="32"/>
      <c r="J2245" s="19"/>
      <c r="K2245" s="19"/>
      <c r="L2245" s="19"/>
      <c r="M2245" s="43"/>
      <c r="N2245" s="19"/>
      <c r="O2245" s="19"/>
      <c r="P2245" s="19"/>
    </row>
    <row r="2246" ht="16.6" customHeight="1">
      <c r="A2246" s="55"/>
      <c r="B2246" s="49"/>
      <c r="C2246" s="19"/>
      <c r="D2246" s="19"/>
      <c r="E2246" s="37"/>
      <c r="F2246" s="49"/>
      <c r="G2246" s="19"/>
      <c r="H2246" s="19"/>
      <c r="I2246" s="32"/>
      <c r="J2246" s="19"/>
      <c r="K2246" s="19"/>
      <c r="L2246" s="19"/>
      <c r="M2246" s="43"/>
      <c r="N2246" s="19"/>
      <c r="O2246" s="19"/>
      <c r="P2246" s="19"/>
    </row>
    <row r="2247" ht="46.65" customHeight="1">
      <c r="A2247" t="s" s="20">
        <v>973</v>
      </c>
      <c r="B2247" t="s" s="21">
        <v>150</v>
      </c>
      <c r="C2247" t="s" s="22">
        <v>974</v>
      </c>
      <c r="D2247" t="s" s="22">
        <v>975</v>
      </c>
      <c r="E2247" s="23"/>
      <c r="F2247" t="s" s="21">
        <v>153</v>
      </c>
      <c r="G2247" t="s" s="24">
        <v>974</v>
      </c>
      <c r="H2247" t="s" s="24">
        <v>975</v>
      </c>
      <c r="I2247" s="32"/>
      <c r="J2247" t="s" s="21">
        <v>94</v>
      </c>
      <c r="K2247" t="s" s="26">
        <v>976</v>
      </c>
      <c r="L2247" t="s" s="26">
        <v>977</v>
      </c>
      <c r="M2247" s="43"/>
      <c r="N2247" s="19"/>
      <c r="O2247" s="19"/>
      <c r="P2247" s="19"/>
    </row>
    <row r="2248" ht="16.6" customHeight="1">
      <c r="A2248" s="29">
        <v>44197</v>
      </c>
      <c r="B2248" s="30">
        <v>34.9</v>
      </c>
      <c r="C2248" s="19">
        <v>35</v>
      </c>
      <c r="D2248" s="19">
        <v>35.2681818181818</v>
      </c>
      <c r="E2248" s="31"/>
      <c r="F2248" s="30">
        <v>20.4</v>
      </c>
      <c r="G2248" s="19">
        <v>20.6</v>
      </c>
      <c r="H2248" s="19">
        <v>21.3818181818182</v>
      </c>
      <c r="I2248" s="32"/>
      <c r="J2248" s="19">
        <v>75.6920000000009</v>
      </c>
      <c r="K2248" s="19">
        <v>75.008</v>
      </c>
      <c r="L2248" s="19">
        <v>78.5318181818182</v>
      </c>
      <c r="M2248" s="43"/>
      <c r="N2248" s="19"/>
      <c r="O2248" s="19"/>
      <c r="P2248" s="19"/>
    </row>
    <row r="2249" ht="16.6" customHeight="1">
      <c r="A2249" s="29">
        <v>44228</v>
      </c>
      <c r="B2249" s="30">
        <v>34.5</v>
      </c>
      <c r="C2249" s="19">
        <v>33.9</v>
      </c>
      <c r="D2249" s="19">
        <v>34.3136363636364</v>
      </c>
      <c r="E2249" s="31"/>
      <c r="F2249" s="30">
        <v>19.9</v>
      </c>
      <c r="G2249" s="19">
        <v>20</v>
      </c>
      <c r="H2249" s="19">
        <v>20.35</v>
      </c>
      <c r="I2249" s="32"/>
      <c r="J2249" s="19">
        <v>81.02600000000101</v>
      </c>
      <c r="K2249" s="19">
        <v>72.608</v>
      </c>
      <c r="L2249" s="19">
        <v>85.0318181818182</v>
      </c>
      <c r="M2249" s="43"/>
      <c r="N2249" s="19"/>
      <c r="O2249" s="19"/>
      <c r="P2249" s="19"/>
    </row>
    <row r="2250" ht="16.6" customHeight="1">
      <c r="A2250" s="29">
        <v>44256</v>
      </c>
      <c r="B2250" s="30">
        <v>32.5</v>
      </c>
      <c r="C2250" s="19">
        <v>32.5</v>
      </c>
      <c r="D2250" s="19">
        <v>32.9090909090909</v>
      </c>
      <c r="E2250" s="31"/>
      <c r="F2250" s="30">
        <v>17.2</v>
      </c>
      <c r="G2250" s="19">
        <v>17.7</v>
      </c>
      <c r="H2250" s="19">
        <v>18.35</v>
      </c>
      <c r="I2250" s="32"/>
      <c r="J2250" s="19">
        <v>68.3260000000008</v>
      </c>
      <c r="K2250" s="19">
        <v>70.42400000000001</v>
      </c>
      <c r="L2250" s="19">
        <v>62.6863636363636</v>
      </c>
      <c r="M2250" s="43"/>
      <c r="N2250" s="19"/>
      <c r="O2250" s="19"/>
      <c r="P2250" s="19"/>
    </row>
    <row r="2251" ht="16.6" customHeight="1">
      <c r="A2251" s="29">
        <v>44287</v>
      </c>
      <c r="B2251" s="30">
        <v>29.7</v>
      </c>
      <c r="C2251" s="19">
        <v>29.2</v>
      </c>
      <c r="D2251" s="19">
        <v>29.8545454545455</v>
      </c>
      <c r="E2251" s="31"/>
      <c r="F2251" s="30">
        <v>12.8</v>
      </c>
      <c r="G2251" s="19">
        <v>12.7</v>
      </c>
      <c r="H2251" s="19">
        <v>13.3727272727273</v>
      </c>
      <c r="I2251" s="32"/>
      <c r="J2251" s="19">
        <v>37.5920000000005</v>
      </c>
      <c r="K2251" s="19">
        <v>32.316</v>
      </c>
      <c r="L2251" s="19">
        <v>22.3863636363636</v>
      </c>
      <c r="M2251" s="43"/>
      <c r="N2251" s="19"/>
      <c r="O2251" s="19"/>
      <c r="P2251" s="19"/>
    </row>
    <row r="2252" ht="16.6" customHeight="1">
      <c r="A2252" s="29">
        <v>44317</v>
      </c>
      <c r="B2252" s="30">
        <v>25.2</v>
      </c>
      <c r="C2252" s="19">
        <v>25</v>
      </c>
      <c r="D2252" s="19">
        <v>25.3090909090909</v>
      </c>
      <c r="E2252" s="31"/>
      <c r="F2252" s="30">
        <v>7.6</v>
      </c>
      <c r="G2252" s="19">
        <v>8.199999999999999</v>
      </c>
      <c r="H2252" s="19">
        <v>8.14545454545455</v>
      </c>
      <c r="I2252" s="32"/>
      <c r="J2252" s="19">
        <v>37.0840000000005</v>
      </c>
      <c r="K2252" s="19">
        <v>14.888</v>
      </c>
      <c r="L2252" s="19">
        <v>17.8227272727273</v>
      </c>
      <c r="M2252" s="43"/>
      <c r="N2252" s="19"/>
      <c r="O2252" s="19"/>
      <c r="P2252" s="19"/>
    </row>
    <row r="2253" ht="16.6" customHeight="1">
      <c r="A2253" s="29">
        <v>44348</v>
      </c>
      <c r="B2253" s="30">
        <v>21.9</v>
      </c>
      <c r="C2253" s="19">
        <v>21.6</v>
      </c>
      <c r="D2253" s="19">
        <v>21.9363636363636</v>
      </c>
      <c r="E2253" s="31"/>
      <c r="F2253" s="30">
        <v>5.8</v>
      </c>
      <c r="G2253" s="19">
        <v>4.9</v>
      </c>
      <c r="H2253" s="19">
        <v>5.61818181818182</v>
      </c>
      <c r="I2253" s="32"/>
      <c r="J2253" s="19">
        <v>32.5120000000004</v>
      </c>
      <c r="K2253" s="19">
        <v>33.652</v>
      </c>
      <c r="L2253" s="19">
        <v>30.3818181818182</v>
      </c>
      <c r="M2253" s="43"/>
      <c r="N2253" s="19"/>
      <c r="O2253" s="19"/>
      <c r="P2253" s="19"/>
    </row>
    <row r="2254" ht="16.6" customHeight="1">
      <c r="A2254" s="29">
        <v>44378</v>
      </c>
      <c r="B2254" s="30">
        <v>21.7</v>
      </c>
      <c r="C2254" s="19">
        <v>21.4</v>
      </c>
      <c r="D2254" s="19">
        <v>22.1904761904762</v>
      </c>
      <c r="E2254" s="31"/>
      <c r="F2254" s="30">
        <v>3.7</v>
      </c>
      <c r="G2254" s="19">
        <v>3.8</v>
      </c>
      <c r="H2254" s="19">
        <v>4.33809523809524</v>
      </c>
      <c r="I2254" s="32"/>
      <c r="J2254" s="19">
        <v>27.1780000000003</v>
      </c>
      <c r="K2254" s="19">
        <v>23.756</v>
      </c>
      <c r="L2254" s="19">
        <v>15.7954545454545</v>
      </c>
      <c r="M2254" s="43"/>
      <c r="N2254" s="19"/>
      <c r="O2254" s="19"/>
      <c r="P2254" s="19"/>
    </row>
    <row r="2255" ht="16.6" customHeight="1">
      <c r="A2255" s="29">
        <v>44409</v>
      </c>
      <c r="B2255" s="30">
        <v>24.1</v>
      </c>
      <c r="C2255" s="19">
        <v>23.6</v>
      </c>
      <c r="D2255" s="19">
        <v>24.352380952381</v>
      </c>
      <c r="E2255" s="31"/>
      <c r="F2255" s="30">
        <v>5.2</v>
      </c>
      <c r="G2255" s="19">
        <v>5.1</v>
      </c>
      <c r="H2255" s="19">
        <v>5.52380952380952</v>
      </c>
      <c r="I2255" s="32"/>
      <c r="J2255" s="19">
        <v>20.3200000000002</v>
      </c>
      <c r="K2255" s="19">
        <v>19.124</v>
      </c>
      <c r="L2255" s="19">
        <v>16.2666666666667</v>
      </c>
      <c r="M2255" s="43"/>
      <c r="N2255" s="19"/>
      <c r="O2255" s="19"/>
      <c r="P2255" s="19"/>
    </row>
    <row r="2256" ht="16.6" customHeight="1">
      <c r="A2256" s="29">
        <v>44440</v>
      </c>
      <c r="B2256" s="30">
        <v>27.9</v>
      </c>
      <c r="C2256" s="19">
        <v>27.5</v>
      </c>
      <c r="D2256" s="19">
        <v>28.4285714285714</v>
      </c>
      <c r="E2256" s="31"/>
      <c r="F2256" s="30">
        <v>9.300000000000001</v>
      </c>
      <c r="G2256" s="19">
        <v>9.1</v>
      </c>
      <c r="H2256" s="19">
        <v>10.3285714285714</v>
      </c>
      <c r="I2256" s="32"/>
      <c r="J2256" s="19">
        <v>23.3680000000003</v>
      </c>
      <c r="K2256" s="19">
        <v>17.936</v>
      </c>
      <c r="L2256" s="19">
        <v>30.9571428571429</v>
      </c>
      <c r="M2256" s="43"/>
      <c r="N2256" s="19"/>
      <c r="O2256" s="19"/>
      <c r="P2256" s="19"/>
    </row>
    <row r="2257" ht="16.6" customHeight="1">
      <c r="A2257" s="29">
        <v>44470</v>
      </c>
      <c r="B2257" s="30">
        <v>31.7</v>
      </c>
      <c r="C2257" s="19">
        <v>31</v>
      </c>
      <c r="D2257" s="19">
        <v>31.7142857142857</v>
      </c>
      <c r="E2257" s="31"/>
      <c r="F2257" s="30">
        <v>13.7</v>
      </c>
      <c r="G2257" s="19">
        <v>13.8</v>
      </c>
      <c r="H2257" s="19">
        <v>14.5238095238095</v>
      </c>
      <c r="I2257" s="32"/>
      <c r="J2257" s="19">
        <v>35.0520000000004</v>
      </c>
      <c r="K2257" s="19">
        <v>30.112</v>
      </c>
      <c r="L2257" s="19">
        <v>33.4095238095238</v>
      </c>
      <c r="M2257" s="43"/>
      <c r="N2257" s="19"/>
      <c r="O2257" s="19"/>
      <c r="P2257" s="19"/>
    </row>
    <row r="2258" ht="16.6" customHeight="1">
      <c r="A2258" s="29">
        <v>44501</v>
      </c>
      <c r="B2258" s="30">
        <v>33.9</v>
      </c>
      <c r="C2258" s="19">
        <v>33.4</v>
      </c>
      <c r="D2258" s="19">
        <v>33.5619047619048</v>
      </c>
      <c r="E2258" s="31"/>
      <c r="F2258" s="30">
        <v>17.3</v>
      </c>
      <c r="G2258" s="19">
        <v>17.1</v>
      </c>
      <c r="H2258" s="19">
        <v>18.0714285714286</v>
      </c>
      <c r="I2258" s="32"/>
      <c r="J2258" s="19">
        <v>42.9260000000005</v>
      </c>
      <c r="K2258" s="19">
        <v>49.148</v>
      </c>
      <c r="L2258" s="19">
        <v>53.7714285714286</v>
      </c>
      <c r="M2258" s="43"/>
      <c r="N2258" s="19"/>
      <c r="O2258" s="19">
        <f>AVERAGE(B2260,F2260)</f>
        <v>21.05</v>
      </c>
      <c r="P2258" t="s" s="34">
        <v>16</v>
      </c>
    </row>
    <row r="2259" ht="16.6" customHeight="1">
      <c r="A2259" s="29">
        <v>44531</v>
      </c>
      <c r="B2259" s="30">
        <v>34.9</v>
      </c>
      <c r="C2259" s="19">
        <v>34.9</v>
      </c>
      <c r="D2259" s="19">
        <v>34.752380952381</v>
      </c>
      <c r="E2259" s="31"/>
      <c r="F2259" s="30">
        <v>19.4</v>
      </c>
      <c r="G2259" s="19">
        <v>19.3</v>
      </c>
      <c r="H2259" s="19">
        <v>20.3809523809524</v>
      </c>
      <c r="I2259" s="32"/>
      <c r="J2259" s="19">
        <v>65.7860000000008</v>
      </c>
      <c r="K2259" s="19">
        <v>86.752</v>
      </c>
      <c r="L2259" s="19">
        <v>90.94285714285709</v>
      </c>
      <c r="M2259" s="43"/>
      <c r="N2259" s="49"/>
      <c r="O2259" s="19">
        <f>AVERAGE(D2260,H2260)</f>
        <v>21.4573232323232</v>
      </c>
      <c r="P2259" t="s" s="34">
        <v>17</v>
      </c>
    </row>
    <row r="2260" ht="16.6" customHeight="1">
      <c r="A2260" t="s" s="35">
        <v>18</v>
      </c>
      <c r="B2260" s="36">
        <f>AVERAGE(B2248:B2259)</f>
        <v>29.4083333333333</v>
      </c>
      <c r="C2260" s="36">
        <f>AVERAGE(C2248:C2259)</f>
        <v>29.0833333333333</v>
      </c>
      <c r="D2260" s="36">
        <f>AVERAGE(D2248:D2259)</f>
        <v>29.5492424242424</v>
      </c>
      <c r="E2260" s="37"/>
      <c r="F2260" s="36">
        <f>AVERAGE(F2248:F2259)</f>
        <v>12.6916666666667</v>
      </c>
      <c r="G2260" s="36">
        <f>AVERAGE(G2248:G2259)</f>
        <v>12.6916666666667</v>
      </c>
      <c r="H2260" s="36">
        <f>AVERAGE(H2248:H2259)</f>
        <v>13.365404040404</v>
      </c>
      <c r="I2260" s="38"/>
      <c r="J2260" s="36">
        <f>AVERAGE(J2248:J2259)</f>
        <v>45.5718333333339</v>
      </c>
      <c r="K2260" s="36">
        <f>AVERAGE(K2248:K2259)</f>
        <v>43.8103333333333</v>
      </c>
      <c r="L2260" s="36">
        <f>AVERAGE(L2248:L2259)</f>
        <v>44.8319985569986</v>
      </c>
      <c r="M2260" s="50"/>
      <c r="N2260" s="19"/>
      <c r="O2260" s="19">
        <f>O2259-O2258</f>
        <v>0.4073232323232</v>
      </c>
      <c r="P2260" t="s" s="39">
        <v>19</v>
      </c>
    </row>
    <row r="2261" ht="16.6" customHeight="1">
      <c r="A2261" s="55"/>
      <c r="B2261" s="49"/>
      <c r="C2261" s="19"/>
      <c r="D2261" s="19"/>
      <c r="E2261" s="37"/>
      <c r="F2261" s="49"/>
      <c r="G2261" s="19"/>
      <c r="H2261" s="19"/>
      <c r="I2261" s="32"/>
      <c r="J2261" s="19"/>
      <c r="K2261" s="19"/>
      <c r="L2261" s="19"/>
      <c r="M2261" s="43"/>
      <c r="N2261" s="19"/>
      <c r="O2261" s="19"/>
      <c r="P2261" s="19"/>
    </row>
    <row r="2262" ht="16.6" customHeight="1">
      <c r="A2262" s="55"/>
      <c r="B2262" s="49"/>
      <c r="C2262" s="19"/>
      <c r="D2262" s="19"/>
      <c r="E2262" s="37"/>
      <c r="F2262" s="49"/>
      <c r="G2262" s="19"/>
      <c r="H2262" s="19"/>
      <c r="I2262" s="32"/>
      <c r="J2262" s="19"/>
      <c r="K2262" s="19"/>
      <c r="L2262" s="19"/>
      <c r="M2262" s="43"/>
      <c r="N2262" s="19"/>
      <c r="O2262" s="19"/>
      <c r="P2262" s="19"/>
    </row>
    <row r="2263" ht="46.65" customHeight="1">
      <c r="A2263" t="s" s="20">
        <v>978</v>
      </c>
      <c r="B2263" t="s" s="21">
        <v>57</v>
      </c>
      <c r="C2263" t="s" s="22">
        <v>979</v>
      </c>
      <c r="D2263" t="s" s="22">
        <v>980</v>
      </c>
      <c r="E2263" s="23"/>
      <c r="F2263" t="s" s="21">
        <v>60</v>
      </c>
      <c r="G2263" t="s" s="24">
        <v>979</v>
      </c>
      <c r="H2263" t="s" s="24">
        <v>980</v>
      </c>
      <c r="I2263" s="25"/>
      <c r="J2263" t="s" s="21">
        <v>128</v>
      </c>
      <c r="K2263" t="s" s="26">
        <v>981</v>
      </c>
      <c r="L2263" t="s" s="26">
        <v>982</v>
      </c>
      <c r="M2263" t="s" s="45">
        <v>983</v>
      </c>
      <c r="N2263" s="7"/>
      <c r="O2263" s="19"/>
      <c r="P2263" s="19"/>
    </row>
    <row r="2264" ht="16.6" customHeight="1">
      <c r="A2264" s="29">
        <v>44197</v>
      </c>
      <c r="B2264" s="30">
        <v>35.3</v>
      </c>
      <c r="C2264" s="19">
        <v>35.7</v>
      </c>
      <c r="D2264" s="19">
        <v>35.9045454545455</v>
      </c>
      <c r="E2264" s="31"/>
      <c r="F2264" s="30">
        <v>22.5</v>
      </c>
      <c r="G2264" s="19">
        <v>23.3</v>
      </c>
      <c r="H2264" s="19">
        <v>24.0818181818182</v>
      </c>
      <c r="I2264" s="32"/>
      <c r="J2264" s="33">
        <v>83.31200000000101</v>
      </c>
      <c r="K2264" s="33">
        <v>74.1157894736842</v>
      </c>
      <c r="L2264" s="33">
        <v>81.95238095238101</v>
      </c>
      <c r="M2264" s="7"/>
      <c r="N2264" s="7"/>
      <c r="O2264" s="19"/>
      <c r="P2264" s="19"/>
    </row>
    <row r="2265" ht="16.6" customHeight="1">
      <c r="A2265" s="29">
        <v>44228</v>
      </c>
      <c r="B2265" s="30">
        <v>34.7</v>
      </c>
      <c r="C2265" s="19">
        <v>34.6</v>
      </c>
      <c r="D2265" s="19">
        <v>35.0318181818182</v>
      </c>
      <c r="E2265" s="31"/>
      <c r="F2265" s="30">
        <v>22.2</v>
      </c>
      <c r="G2265" s="19">
        <v>22.7</v>
      </c>
      <c r="H2265" s="19">
        <v>23.2090909090909</v>
      </c>
      <c r="I2265" s="32"/>
      <c r="J2265" s="33">
        <v>76.70800000000089</v>
      </c>
      <c r="K2265" s="33">
        <v>74.5894736842105</v>
      </c>
      <c r="L2265" s="33">
        <v>85.51363636363639</v>
      </c>
      <c r="M2265" s="7"/>
      <c r="N2265" s="7"/>
      <c r="O2265" s="19"/>
      <c r="P2265" s="19"/>
    </row>
    <row r="2266" ht="16.6" customHeight="1">
      <c r="A2266" s="29">
        <v>44256</v>
      </c>
      <c r="B2266" s="30">
        <v>32.8</v>
      </c>
      <c r="C2266" s="19">
        <v>33.3</v>
      </c>
      <c r="D2266" s="19">
        <v>33.9772727272727</v>
      </c>
      <c r="E2266" s="31"/>
      <c r="F2266" s="30">
        <v>19.9</v>
      </c>
      <c r="G2266" s="19">
        <v>21</v>
      </c>
      <c r="H2266" s="19">
        <v>21.8818181818182</v>
      </c>
      <c r="I2266" s="32"/>
      <c r="J2266" s="33">
        <v>63.5000000000008</v>
      </c>
      <c r="K2266" s="33">
        <v>48.2526315789474</v>
      </c>
      <c r="L2266" s="33">
        <v>49.6318181818182</v>
      </c>
      <c r="M2266" s="7"/>
      <c r="N2266" s="7"/>
      <c r="O2266" s="19"/>
      <c r="P2266" s="19"/>
    </row>
    <row r="2267" ht="16.6" customHeight="1">
      <c r="A2267" s="29">
        <v>44287</v>
      </c>
      <c r="B2267" s="30">
        <v>30.1</v>
      </c>
      <c r="C2267" s="19">
        <v>30.1</v>
      </c>
      <c r="D2267" s="19">
        <v>30.7954545454545</v>
      </c>
      <c r="E2267" s="31"/>
      <c r="F2267" s="30">
        <v>16.3</v>
      </c>
      <c r="G2267" s="19">
        <v>16.9</v>
      </c>
      <c r="H2267" s="19">
        <v>18.0318181818182</v>
      </c>
      <c r="I2267" s="32"/>
      <c r="J2267" s="33">
        <v>39.1160000000005</v>
      </c>
      <c r="K2267" s="33">
        <v>40.6842105263158</v>
      </c>
      <c r="L2267" s="33">
        <v>18.25</v>
      </c>
      <c r="M2267" s="7"/>
      <c r="N2267" s="7"/>
      <c r="O2267" s="19"/>
      <c r="P2267" s="19"/>
    </row>
    <row r="2268" ht="16.6" customHeight="1">
      <c r="A2268" s="29">
        <v>44317</v>
      </c>
      <c r="B2268" s="30">
        <v>25.6</v>
      </c>
      <c r="C2268" s="19">
        <v>26</v>
      </c>
      <c r="D2268" s="19">
        <v>26.5909090909091</v>
      </c>
      <c r="E2268" s="31"/>
      <c r="F2268" s="30">
        <v>11.4</v>
      </c>
      <c r="G2268" s="19">
        <v>12.5</v>
      </c>
      <c r="H2268" s="19">
        <v>13.1045454545455</v>
      </c>
      <c r="I2268" s="32"/>
      <c r="J2268" s="33">
        <v>31.4960000000004</v>
      </c>
      <c r="K2268" s="33">
        <v>20.6315789473684</v>
      </c>
      <c r="L2268" s="33">
        <v>11.7772727272727</v>
      </c>
      <c r="M2268" s="7"/>
      <c r="N2268" s="7"/>
      <c r="O2268" s="19"/>
      <c r="P2268" s="19"/>
    </row>
    <row r="2269" ht="16.6" customHeight="1">
      <c r="A2269" s="29">
        <v>44348</v>
      </c>
      <c r="B2269" s="30">
        <v>22.7</v>
      </c>
      <c r="C2269" s="19">
        <v>22.9</v>
      </c>
      <c r="D2269" s="19">
        <v>23.35</v>
      </c>
      <c r="E2269" s="31"/>
      <c r="F2269" s="30">
        <v>8.9</v>
      </c>
      <c r="G2269" s="19">
        <v>9.1</v>
      </c>
      <c r="H2269" s="19">
        <v>10.2363636363636</v>
      </c>
      <c r="I2269" s="32"/>
      <c r="J2269" s="33">
        <v>28.1940000000003</v>
      </c>
      <c r="K2269" s="33">
        <v>23.6421052631579</v>
      </c>
      <c r="L2269" s="33">
        <v>29.3181818181818</v>
      </c>
      <c r="M2269" s="7"/>
      <c r="N2269" s="7"/>
      <c r="O2269" s="19"/>
      <c r="P2269" s="19"/>
    </row>
    <row r="2270" ht="16.6" customHeight="1">
      <c r="A2270" s="29">
        <v>44378</v>
      </c>
      <c r="B2270" s="30">
        <v>22.6</v>
      </c>
      <c r="C2270" s="19">
        <v>22.8</v>
      </c>
      <c r="D2270" s="19">
        <v>23.5666666666667</v>
      </c>
      <c r="E2270" s="31"/>
      <c r="F2270" s="30">
        <v>7.2</v>
      </c>
      <c r="G2270" s="19">
        <v>8.1</v>
      </c>
      <c r="H2270" s="19">
        <v>9.11904761904762</v>
      </c>
      <c r="I2270" s="32"/>
      <c r="J2270" s="33">
        <v>22.6060000000003</v>
      </c>
      <c r="K2270" s="33">
        <v>17.8736842105263</v>
      </c>
      <c r="L2270" s="33">
        <v>12.7863636363636</v>
      </c>
      <c r="M2270" s="7"/>
      <c r="N2270" s="7"/>
      <c r="O2270" s="19"/>
      <c r="P2270" s="19"/>
    </row>
    <row r="2271" ht="16.6" customHeight="1">
      <c r="A2271" s="29">
        <v>44409</v>
      </c>
      <c r="B2271" s="30">
        <v>24.7</v>
      </c>
      <c r="C2271" s="19">
        <v>25</v>
      </c>
      <c r="D2271" s="19">
        <v>25.7714285714286</v>
      </c>
      <c r="E2271" s="31"/>
      <c r="F2271" s="30">
        <v>8.6</v>
      </c>
      <c r="G2271" s="19">
        <v>9.5</v>
      </c>
      <c r="H2271" s="19">
        <v>10.5142857142857</v>
      </c>
      <c r="I2271" s="32"/>
      <c r="J2271" s="33">
        <v>13.9700000000002</v>
      </c>
      <c r="K2271" s="33">
        <v>16.2052631578947</v>
      </c>
      <c r="L2271" s="33">
        <v>11.5904761904762</v>
      </c>
      <c r="M2271" s="7"/>
      <c r="N2271" s="7"/>
      <c r="O2271" s="19"/>
      <c r="P2271" s="19"/>
    </row>
    <row r="2272" ht="16.6" customHeight="1">
      <c r="A2272" s="29">
        <v>44440</v>
      </c>
      <c r="B2272" s="30">
        <v>28.3</v>
      </c>
      <c r="C2272" s="19">
        <v>28.8</v>
      </c>
      <c r="D2272" s="19">
        <v>29.7714285714286</v>
      </c>
      <c r="E2272" s="31"/>
      <c r="F2272" s="30">
        <v>12.5</v>
      </c>
      <c r="G2272" s="19">
        <v>13.4</v>
      </c>
      <c r="H2272" s="19">
        <v>14.8238095238095</v>
      </c>
      <c r="I2272" s="32"/>
      <c r="J2272" s="33">
        <v>19.3040000000002</v>
      </c>
      <c r="K2272" s="33">
        <v>20.9368421052632</v>
      </c>
      <c r="L2272" s="33">
        <v>24.8714285714286</v>
      </c>
      <c r="M2272" s="7"/>
      <c r="N2272" s="7"/>
      <c r="O2272" s="19"/>
      <c r="P2272" s="19"/>
    </row>
    <row r="2273" ht="16.6" customHeight="1">
      <c r="A2273" s="29">
        <v>44470</v>
      </c>
      <c r="B2273" s="30">
        <v>32.1</v>
      </c>
      <c r="C2273" s="19">
        <v>32.3</v>
      </c>
      <c r="D2273" s="19">
        <v>33.1904761904762</v>
      </c>
      <c r="E2273" s="31"/>
      <c r="F2273" s="30">
        <v>16.7</v>
      </c>
      <c r="G2273" s="19">
        <v>17.6</v>
      </c>
      <c r="H2273" s="19">
        <v>18.6142857142857</v>
      </c>
      <c r="I2273" s="32"/>
      <c r="J2273" s="33">
        <v>28.1940000000003</v>
      </c>
      <c r="K2273" s="33">
        <v>24.3526315789474</v>
      </c>
      <c r="L2273" s="33">
        <v>22.5666666666667</v>
      </c>
      <c r="M2273" s="7"/>
      <c r="N2273" s="7"/>
      <c r="O2273" s="19"/>
      <c r="P2273" s="19"/>
    </row>
    <row r="2274" ht="16.6" customHeight="1">
      <c r="A2274" s="29">
        <v>44501</v>
      </c>
      <c r="B2274" s="30">
        <v>34.6</v>
      </c>
      <c r="C2274" s="19">
        <v>34.6</v>
      </c>
      <c r="D2274" s="19">
        <v>34.9095238095238</v>
      </c>
      <c r="E2274" s="31"/>
      <c r="F2274" s="30">
        <v>20</v>
      </c>
      <c r="G2274" s="19">
        <v>20.4</v>
      </c>
      <c r="H2274" s="19">
        <v>21.4142857142857</v>
      </c>
      <c r="I2274" s="32"/>
      <c r="J2274" s="33">
        <v>32.5120000000004</v>
      </c>
      <c r="K2274" s="33">
        <v>34.9526315789474</v>
      </c>
      <c r="L2274" s="33">
        <v>68.3857142857143</v>
      </c>
      <c r="M2274" s="7"/>
      <c r="N2274" s="7"/>
      <c r="O2274" s="19">
        <f>AVERAGE(B2276,F2276)</f>
        <v>22.7833333333334</v>
      </c>
      <c r="P2274" t="s" s="34">
        <v>16</v>
      </c>
    </row>
    <row r="2275" ht="16.6" customHeight="1">
      <c r="A2275" s="29">
        <v>44531</v>
      </c>
      <c r="B2275" s="30">
        <v>35.3</v>
      </c>
      <c r="C2275" s="19">
        <v>35.8</v>
      </c>
      <c r="D2275" s="19">
        <v>36.0571428571429</v>
      </c>
      <c r="E2275" s="31"/>
      <c r="F2275" s="30">
        <v>21.8</v>
      </c>
      <c r="G2275" s="19">
        <v>22.4</v>
      </c>
      <c r="H2275" s="19">
        <v>23.4190476190476</v>
      </c>
      <c r="I2275" s="32"/>
      <c r="J2275" s="33">
        <v>61.9760000000008</v>
      </c>
      <c r="K2275" s="33">
        <v>77.4947368421053</v>
      </c>
      <c r="L2275" s="33">
        <v>80.16500000000001</v>
      </c>
      <c r="M2275" s="7"/>
      <c r="N2275" s="7"/>
      <c r="O2275" s="19">
        <f>AVERAGE(D2276,H2276)</f>
        <v>24.0569534632035</v>
      </c>
      <c r="P2275" t="s" s="34">
        <v>17</v>
      </c>
    </row>
    <row r="2276" ht="16.6" customHeight="1">
      <c r="A2276" t="s" s="35">
        <v>18</v>
      </c>
      <c r="B2276" s="36">
        <f>AVERAGE(B2264:B2275)</f>
        <v>29.9</v>
      </c>
      <c r="C2276" s="36">
        <f>AVERAGE(C2264:C2275)</f>
        <v>30.1583333333333</v>
      </c>
      <c r="D2276" s="36">
        <f>AVERAGE(D2264:D2275)</f>
        <v>30.7430555555556</v>
      </c>
      <c r="E2276" s="37"/>
      <c r="F2276" s="36">
        <f>AVERAGE(F2264:F2275)</f>
        <v>15.6666666666667</v>
      </c>
      <c r="G2276" s="36">
        <f>AVERAGE(G2264:G2275)</f>
        <v>16.4083333333333</v>
      </c>
      <c r="H2276" s="36">
        <f>AVERAGE(H2264:H2275)</f>
        <v>17.3708513708514</v>
      </c>
      <c r="I2276" s="38"/>
      <c r="J2276" s="36">
        <f>AVERAGE(J2264:J2275)</f>
        <v>41.7406666666672</v>
      </c>
      <c r="K2276" s="36">
        <f>AVERAGE(K2264:K2275)</f>
        <v>39.4776315789474</v>
      </c>
      <c r="L2276" s="36">
        <f>AVERAGE(L2264:L2275)</f>
        <v>41.400744949495</v>
      </c>
      <c r="M2276" s="7"/>
      <c r="N2276" s="7"/>
      <c r="O2276" s="19">
        <f>O2275-O2274</f>
        <v>1.2736201298701</v>
      </c>
      <c r="P2276" t="s" s="39">
        <v>19</v>
      </c>
    </row>
    <row r="2277" ht="16.6" customHeight="1">
      <c r="A2277" t="s" s="40">
        <v>20</v>
      </c>
      <c r="B2277" s="49"/>
      <c r="C2277" s="19"/>
      <c r="D2277" s="19"/>
      <c r="E2277" s="37"/>
      <c r="F2277" s="49"/>
      <c r="G2277" s="19"/>
      <c r="H2277" s="19"/>
      <c r="I2277" s="32"/>
      <c r="J2277" s="19"/>
      <c r="K2277" s="19"/>
      <c r="L2277" s="19"/>
      <c r="M2277" s="43"/>
      <c r="N2277" s="19"/>
      <c r="O2277" s="19"/>
      <c r="P2277" s="19"/>
    </row>
    <row r="2278" ht="16.6" customHeight="1">
      <c r="A2278" s="55"/>
      <c r="B2278" s="49"/>
      <c r="C2278" s="19"/>
      <c r="D2278" s="19"/>
      <c r="E2278" s="37"/>
      <c r="F2278" s="49"/>
      <c r="G2278" s="19"/>
      <c r="H2278" s="19"/>
      <c r="I2278" s="32"/>
      <c r="J2278" s="19"/>
      <c r="K2278" s="19"/>
      <c r="L2278" s="19"/>
      <c r="M2278" s="43"/>
      <c r="N2278" s="19"/>
      <c r="O2278" s="19"/>
      <c r="P2278" s="19"/>
    </row>
    <row r="2279" ht="46.65" customHeight="1">
      <c r="A2279" t="s" s="20">
        <v>984</v>
      </c>
      <c r="B2279" t="s" s="21">
        <v>57</v>
      </c>
      <c r="C2279" t="s" s="22">
        <v>985</v>
      </c>
      <c r="D2279" t="s" s="22">
        <v>986</v>
      </c>
      <c r="E2279" s="23"/>
      <c r="F2279" t="s" s="21">
        <v>60</v>
      </c>
      <c r="G2279" t="s" s="24">
        <v>985</v>
      </c>
      <c r="H2279" t="s" s="24">
        <v>986</v>
      </c>
      <c r="I2279" s="32"/>
      <c r="J2279" t="s" s="21">
        <v>77</v>
      </c>
      <c r="K2279" t="s" s="26">
        <v>987</v>
      </c>
      <c r="L2279" t="s" s="26">
        <v>988</v>
      </c>
      <c r="M2279" t="s" s="45">
        <v>989</v>
      </c>
      <c r="N2279" s="7"/>
      <c r="O2279" s="19"/>
      <c r="P2279" s="19"/>
    </row>
    <row r="2280" ht="16.6" customHeight="1">
      <c r="A2280" s="29">
        <v>44197</v>
      </c>
      <c r="B2280" s="30">
        <v>36.8</v>
      </c>
      <c r="C2280" s="19">
        <v>37</v>
      </c>
      <c r="D2280" s="19">
        <v>37.2818181818182</v>
      </c>
      <c r="E2280" s="31"/>
      <c r="F2280" s="30">
        <v>22.9</v>
      </c>
      <c r="G2280" s="19">
        <v>23.2</v>
      </c>
      <c r="H2280" s="19">
        <v>24.0409090909091</v>
      </c>
      <c r="I2280" s="32"/>
      <c r="J2280" s="33">
        <v>64.77000000000081</v>
      </c>
      <c r="K2280" s="33">
        <v>53.6315789473684</v>
      </c>
      <c r="L2280" s="33">
        <v>73.41500000000001</v>
      </c>
      <c r="M2280" s="7"/>
      <c r="N2280" s="7"/>
      <c r="O2280" s="19"/>
      <c r="P2280" s="19"/>
    </row>
    <row r="2281" ht="16.6" customHeight="1">
      <c r="A2281" s="29">
        <v>44228</v>
      </c>
      <c r="B2281" s="30">
        <v>36.2</v>
      </c>
      <c r="C2281" s="19">
        <v>35.9</v>
      </c>
      <c r="D2281" s="19">
        <v>36.35</v>
      </c>
      <c r="E2281" s="31"/>
      <c r="F2281" s="30">
        <v>22.5</v>
      </c>
      <c r="G2281" s="19">
        <v>22.5</v>
      </c>
      <c r="H2281" s="19">
        <v>22.9590909090909</v>
      </c>
      <c r="I2281" s="32"/>
      <c r="J2281" s="33">
        <v>75.18400000000091</v>
      </c>
      <c r="K2281" s="33">
        <v>65.2578947368421</v>
      </c>
      <c r="L2281" s="33">
        <v>58.1227272727273</v>
      </c>
      <c r="M2281" s="7"/>
      <c r="N2281" s="7"/>
      <c r="O2281" s="19"/>
      <c r="P2281" s="19"/>
    </row>
    <row r="2282" ht="16.6" customHeight="1">
      <c r="A2282" s="29">
        <v>44256</v>
      </c>
      <c r="B2282" s="30">
        <v>34.2</v>
      </c>
      <c r="C2282" s="19">
        <v>34.4</v>
      </c>
      <c r="D2282" s="19">
        <v>35.0772727272727</v>
      </c>
      <c r="E2282" s="31"/>
      <c r="F2282" s="30">
        <v>20</v>
      </c>
      <c r="G2282" s="19">
        <v>20.5</v>
      </c>
      <c r="H2282" s="19">
        <v>21.25</v>
      </c>
      <c r="I2282" s="32"/>
      <c r="J2282" s="33">
        <v>66.29400000000081</v>
      </c>
      <c r="K2282" s="33">
        <v>64.1315789473684</v>
      </c>
      <c r="L2282" s="33">
        <v>47.7590909090909</v>
      </c>
      <c r="M2282" s="7"/>
      <c r="N2282" s="7"/>
      <c r="O2282" s="19"/>
      <c r="P2282" s="19"/>
    </row>
    <row r="2283" ht="16.6" customHeight="1">
      <c r="A2283" s="29">
        <v>44287</v>
      </c>
      <c r="B2283" s="30">
        <v>30.6</v>
      </c>
      <c r="C2283" s="19">
        <v>30.8</v>
      </c>
      <c r="D2283" s="19">
        <v>31.8590909090909</v>
      </c>
      <c r="E2283" s="31"/>
      <c r="F2283" s="30">
        <v>15.9</v>
      </c>
      <c r="G2283" s="19">
        <v>16.1</v>
      </c>
      <c r="H2283" s="19">
        <v>16.9954545454545</v>
      </c>
      <c r="I2283" s="32"/>
      <c r="J2283" s="33">
        <v>36.3220000000004</v>
      </c>
      <c r="K2283" s="33">
        <v>28.3842105263158</v>
      </c>
      <c r="L2283" s="33">
        <v>20.8909090909091</v>
      </c>
      <c r="M2283" s="7"/>
      <c r="N2283" s="7"/>
      <c r="O2283" s="19"/>
      <c r="P2283" s="19"/>
    </row>
    <row r="2284" ht="16.6" customHeight="1">
      <c r="A2284" s="29">
        <v>44317</v>
      </c>
      <c r="B2284" s="30">
        <v>25.7</v>
      </c>
      <c r="C2284" s="19">
        <v>26.3</v>
      </c>
      <c r="D2284" s="19">
        <v>27.1363636363636</v>
      </c>
      <c r="E2284" s="31"/>
      <c r="F2284" s="30">
        <v>10.6</v>
      </c>
      <c r="G2284" s="19">
        <v>11.3</v>
      </c>
      <c r="H2284" s="19">
        <v>11.7045454545455</v>
      </c>
      <c r="I2284" s="32"/>
      <c r="J2284" s="33">
        <v>25.9080000000003</v>
      </c>
      <c r="K2284" s="33">
        <v>14.6526315789474</v>
      </c>
      <c r="L2284" s="33">
        <v>15.3727272727273</v>
      </c>
      <c r="M2284" s="7"/>
      <c r="N2284" s="7"/>
      <c r="O2284" s="19"/>
      <c r="P2284" s="19"/>
    </row>
    <row r="2285" ht="16.6" customHeight="1">
      <c r="A2285" s="29">
        <v>44348</v>
      </c>
      <c r="B2285" s="30">
        <v>22.8</v>
      </c>
      <c r="C2285" s="19">
        <v>23</v>
      </c>
      <c r="D2285" s="19">
        <v>23.4909090909091</v>
      </c>
      <c r="E2285" s="31"/>
      <c r="F2285" s="30">
        <v>8.199999999999999</v>
      </c>
      <c r="G2285" s="19">
        <v>7.9</v>
      </c>
      <c r="H2285" s="19">
        <v>8.61363636363636</v>
      </c>
      <c r="I2285" s="32"/>
      <c r="J2285" s="33">
        <v>25.1460000000003</v>
      </c>
      <c r="K2285" s="33">
        <v>23.5</v>
      </c>
      <c r="L2285" s="33">
        <v>22.4363636363636</v>
      </c>
      <c r="M2285" s="7"/>
      <c r="N2285" s="7"/>
      <c r="O2285" s="19"/>
      <c r="P2285" s="19"/>
    </row>
    <row r="2286" ht="16.6" customHeight="1">
      <c r="A2286" s="29">
        <v>44378</v>
      </c>
      <c r="B2286" s="30">
        <v>22.5</v>
      </c>
      <c r="C2286" s="19">
        <v>22.8</v>
      </c>
      <c r="D2286" s="19">
        <v>23.9190476190476</v>
      </c>
      <c r="E2286" s="31"/>
      <c r="F2286" s="30">
        <v>6.4</v>
      </c>
      <c r="G2286" s="19">
        <v>6.7</v>
      </c>
      <c r="H2286" s="19">
        <v>7.36190476190476</v>
      </c>
      <c r="I2286" s="32"/>
      <c r="J2286" s="33">
        <v>20.0660000000002</v>
      </c>
      <c r="K2286" s="33">
        <v>23.4315789473684</v>
      </c>
      <c r="L2286" s="33">
        <v>11.4545454545455</v>
      </c>
      <c r="M2286" s="7"/>
      <c r="N2286" s="7"/>
      <c r="O2286" s="19"/>
      <c r="P2286" s="19"/>
    </row>
    <row r="2287" ht="16.6" customHeight="1">
      <c r="A2287" s="29">
        <v>44409</v>
      </c>
      <c r="B2287" s="30">
        <v>24.9</v>
      </c>
      <c r="C2287" s="19">
        <v>25.3</v>
      </c>
      <c r="D2287" s="19">
        <v>26.347619047619</v>
      </c>
      <c r="E2287" s="31"/>
      <c r="F2287" s="30">
        <v>7.9</v>
      </c>
      <c r="G2287" s="19">
        <v>8.1</v>
      </c>
      <c r="H2287" s="19">
        <v>8.53333333333333</v>
      </c>
      <c r="I2287" s="32"/>
      <c r="J2287" s="33">
        <v>11.9380000000001</v>
      </c>
      <c r="K2287" s="33">
        <v>11.2052631578947</v>
      </c>
      <c r="L2287" s="33">
        <v>9.81428571428571</v>
      </c>
      <c r="M2287" s="7"/>
      <c r="N2287" s="7"/>
      <c r="O2287" s="19"/>
      <c r="P2287" s="19"/>
    </row>
    <row r="2288" ht="16.6" customHeight="1">
      <c r="A2288" s="29">
        <v>44440</v>
      </c>
      <c r="B2288" s="30">
        <v>29.1</v>
      </c>
      <c r="C2288" s="19">
        <v>29.4</v>
      </c>
      <c r="D2288" s="19">
        <v>30.6190476190476</v>
      </c>
      <c r="E2288" s="31"/>
      <c r="F2288" s="30">
        <v>12.1</v>
      </c>
      <c r="G2288" s="19">
        <v>12.2</v>
      </c>
      <c r="H2288" s="19">
        <v>13.2238095238095</v>
      </c>
      <c r="I2288" s="32"/>
      <c r="J2288" s="33">
        <v>15.7480000000002</v>
      </c>
      <c r="K2288" s="33">
        <v>19.1631578947368</v>
      </c>
      <c r="L2288" s="33">
        <v>21.1285714285714</v>
      </c>
      <c r="M2288" s="7"/>
      <c r="N2288" s="7"/>
      <c r="O2288" s="19"/>
      <c r="P2288" s="19"/>
    </row>
    <row r="2289" ht="16.6" customHeight="1">
      <c r="A2289" s="29">
        <v>44470</v>
      </c>
      <c r="B2289" s="30">
        <v>33</v>
      </c>
      <c r="C2289" s="19">
        <v>33.2</v>
      </c>
      <c r="D2289" s="19">
        <v>34.0428571428571</v>
      </c>
      <c r="E2289" s="31"/>
      <c r="F2289" s="30">
        <v>16.6</v>
      </c>
      <c r="G2289" s="19">
        <v>16.7</v>
      </c>
      <c r="H2289" s="19">
        <v>17.3857142857143</v>
      </c>
      <c r="I2289" s="32"/>
      <c r="J2289" s="33">
        <v>24.6380000000003</v>
      </c>
      <c r="K2289" s="33">
        <v>30.2947368421053</v>
      </c>
      <c r="L2289" s="33">
        <v>29.8619047619048</v>
      </c>
      <c r="M2289" s="7"/>
      <c r="N2289" s="7"/>
      <c r="O2289" s="19"/>
      <c r="P2289" s="19"/>
    </row>
    <row r="2290" ht="16.6" customHeight="1">
      <c r="A2290" s="29">
        <v>44501</v>
      </c>
      <c r="B2290" s="30">
        <v>36.1</v>
      </c>
      <c r="C2290" s="19">
        <v>35.8</v>
      </c>
      <c r="D2290" s="19">
        <v>36.0857142857143</v>
      </c>
      <c r="E2290" s="31"/>
      <c r="F2290" s="30">
        <v>19.9</v>
      </c>
      <c r="G2290" s="19">
        <v>20</v>
      </c>
      <c r="H2290" s="19">
        <v>20.7857142857143</v>
      </c>
      <c r="I2290" s="32"/>
      <c r="J2290" s="33">
        <v>30.2260000000004</v>
      </c>
      <c r="K2290" s="33">
        <v>40.5210526315789</v>
      </c>
      <c r="L2290" s="33">
        <v>50.2571428571429</v>
      </c>
      <c r="M2290" s="7"/>
      <c r="N2290" s="7"/>
      <c r="O2290" s="19">
        <f>AVERAGE(B2292,F2292)</f>
        <v>23.0708333333333</v>
      </c>
      <c r="P2290" t="s" s="34">
        <v>16</v>
      </c>
    </row>
    <row r="2291" ht="16.6" customHeight="1">
      <c r="A2291" s="29">
        <v>44531</v>
      </c>
      <c r="B2291" s="30">
        <v>36.9</v>
      </c>
      <c r="C2291" s="19">
        <v>37.1</v>
      </c>
      <c r="D2291" s="19">
        <v>37.3857142857143</v>
      </c>
      <c r="E2291" s="31"/>
      <c r="F2291" s="30">
        <v>21.9</v>
      </c>
      <c r="G2291" s="19">
        <v>22</v>
      </c>
      <c r="H2291" s="19">
        <v>23.1238095238095</v>
      </c>
      <c r="I2291" s="32"/>
      <c r="J2291" s="33">
        <v>47.2440000000006</v>
      </c>
      <c r="K2291" s="33">
        <v>63.5789473684211</v>
      </c>
      <c r="L2291" s="33">
        <v>63.67</v>
      </c>
      <c r="M2291" s="7"/>
      <c r="N2291" s="7"/>
      <c r="O2291" s="19">
        <f>AVERAGE(D2292,H2292)</f>
        <v>23.982224025974</v>
      </c>
      <c r="P2291" t="s" s="34">
        <v>17</v>
      </c>
    </row>
    <row r="2292" ht="16.6" customHeight="1">
      <c r="A2292" t="s" s="35">
        <v>18</v>
      </c>
      <c r="B2292" s="36">
        <f>AVERAGE(B2280:B2291)</f>
        <v>30.7333333333333</v>
      </c>
      <c r="C2292" s="36">
        <f>AVERAGE(C2280:C2291)</f>
        <v>30.9166666666667</v>
      </c>
      <c r="D2292" s="36">
        <f>AVERAGE(D2280:D2291)</f>
        <v>31.6329545454545</v>
      </c>
      <c r="E2292" s="37"/>
      <c r="F2292" s="36">
        <f>AVERAGE(F2280:F2291)</f>
        <v>15.4083333333333</v>
      </c>
      <c r="G2292" s="36">
        <f>AVERAGE(G2280:G2291)</f>
        <v>15.6</v>
      </c>
      <c r="H2292" s="36">
        <f>AVERAGE(H2280:H2291)</f>
        <v>16.3314935064935</v>
      </c>
      <c r="I2292" s="38"/>
      <c r="J2292" s="36">
        <f>AVERAGE(J2280:J2291)</f>
        <v>36.9570000000004</v>
      </c>
      <c r="K2292" s="36">
        <f>AVERAGE(K2280:K2291)</f>
        <v>36.4793859649123</v>
      </c>
      <c r="L2292" s="36">
        <f>AVERAGE(L2280:L2291)</f>
        <v>35.3486056998557</v>
      </c>
      <c r="M2292" s="7"/>
      <c r="N2292" s="7"/>
      <c r="O2292" s="19">
        <f>O2291-O2290</f>
        <v>0.9113906926407001</v>
      </c>
      <c r="P2292" t="s" s="39">
        <v>19</v>
      </c>
    </row>
    <row r="2293" ht="16.6" customHeight="1">
      <c r="A2293" s="55"/>
      <c r="B2293" s="49"/>
      <c r="C2293" s="19"/>
      <c r="D2293" s="19"/>
      <c r="E2293" s="37"/>
      <c r="F2293" s="49"/>
      <c r="G2293" s="19"/>
      <c r="H2293" s="19"/>
      <c r="I2293" s="32"/>
      <c r="J2293" s="19"/>
      <c r="K2293" s="19"/>
      <c r="L2293" s="19"/>
      <c r="M2293" s="43"/>
      <c r="N2293" s="19"/>
      <c r="O2293" s="19"/>
      <c r="P2293" s="19"/>
    </row>
    <row r="2294" ht="16.6" customHeight="1">
      <c r="A2294" s="55"/>
      <c r="B2294" s="49"/>
      <c r="C2294" s="19"/>
      <c r="D2294" s="19"/>
      <c r="E2294" s="37"/>
      <c r="F2294" s="49"/>
      <c r="G2294" s="19"/>
      <c r="H2294" s="19"/>
      <c r="I2294" s="32"/>
      <c r="J2294" s="19"/>
      <c r="K2294" s="19"/>
      <c r="L2294" s="19"/>
      <c r="M2294" s="43"/>
      <c r="N2294" s="28"/>
      <c r="O2294" s="19"/>
      <c r="P2294" s="19"/>
    </row>
    <row r="2295" ht="46.65" customHeight="1">
      <c r="A2295" t="s" s="20">
        <v>990</v>
      </c>
      <c r="B2295" t="s" s="21">
        <v>150</v>
      </c>
      <c r="C2295" t="s" s="22">
        <v>991</v>
      </c>
      <c r="D2295" t="s" s="22">
        <v>992</v>
      </c>
      <c r="E2295" s="23"/>
      <c r="F2295" t="s" s="21">
        <v>153</v>
      </c>
      <c r="G2295" t="s" s="24">
        <v>991</v>
      </c>
      <c r="H2295" t="s" s="24">
        <v>992</v>
      </c>
      <c r="I2295" s="25"/>
      <c r="J2295" t="s" s="21">
        <v>714</v>
      </c>
      <c r="K2295" t="s" s="26">
        <v>993</v>
      </c>
      <c r="L2295" t="s" s="26">
        <v>994</v>
      </c>
      <c r="M2295" t="s" s="45">
        <v>995</v>
      </c>
      <c r="N2295" s="7"/>
      <c r="O2295" s="19"/>
      <c r="P2295" s="19"/>
    </row>
    <row r="2296" ht="16.6" customHeight="1">
      <c r="A2296" s="29">
        <v>44197</v>
      </c>
      <c r="B2296" s="30">
        <v>36.7</v>
      </c>
      <c r="C2296" s="19">
        <v>37.2</v>
      </c>
      <c r="D2296" s="19">
        <v>37.3090909090909</v>
      </c>
      <c r="E2296" s="31"/>
      <c r="F2296" s="30">
        <v>22.4</v>
      </c>
      <c r="G2296" s="19">
        <v>23.3</v>
      </c>
      <c r="H2296" s="19">
        <v>23.5909090909091</v>
      </c>
      <c r="I2296" s="32"/>
      <c r="J2296" s="33">
        <v>57.6580000000007</v>
      </c>
      <c r="K2296" s="33">
        <v>59.968</v>
      </c>
      <c r="L2296" s="33">
        <v>72.92727272727269</v>
      </c>
      <c r="M2296" s="7"/>
      <c r="N2296" s="7"/>
      <c r="O2296" s="19"/>
      <c r="P2296" s="19"/>
    </row>
    <row r="2297" ht="16.6" customHeight="1">
      <c r="A2297" s="29">
        <v>44228</v>
      </c>
      <c r="B2297" s="30">
        <v>36.1</v>
      </c>
      <c r="C2297" s="19">
        <v>36</v>
      </c>
      <c r="D2297" s="19">
        <v>36.4363636363636</v>
      </c>
      <c r="E2297" s="31"/>
      <c r="F2297" s="30">
        <v>21.8</v>
      </c>
      <c r="G2297" s="19">
        <v>22.6</v>
      </c>
      <c r="H2297" s="19">
        <v>22.6454545454545</v>
      </c>
      <c r="I2297" s="32"/>
      <c r="J2297" s="33">
        <v>95.7580000000012</v>
      </c>
      <c r="K2297" s="33">
        <v>76.236</v>
      </c>
      <c r="L2297" s="33">
        <v>69.1181818181818</v>
      </c>
      <c r="M2297" s="7"/>
      <c r="N2297" s="7"/>
      <c r="O2297" s="19"/>
      <c r="P2297" s="19"/>
    </row>
    <row r="2298" ht="16.6" customHeight="1">
      <c r="A2298" s="29">
        <v>44256</v>
      </c>
      <c r="B2298" s="30">
        <v>34.1</v>
      </c>
      <c r="C2298" s="19">
        <v>34.8</v>
      </c>
      <c r="D2298" s="19">
        <v>35.2545454545455</v>
      </c>
      <c r="E2298" s="31"/>
      <c r="F2298" s="30">
        <v>19.6</v>
      </c>
      <c r="G2298" s="19">
        <v>20.5</v>
      </c>
      <c r="H2298" s="19">
        <v>21.0772727272727</v>
      </c>
      <c r="I2298" s="32"/>
      <c r="J2298" s="33">
        <v>59.4360000000007</v>
      </c>
      <c r="K2298" s="33">
        <v>57.84</v>
      </c>
      <c r="L2298" s="33">
        <v>40.6090909090909</v>
      </c>
      <c r="M2298" s="7"/>
      <c r="N2298" s="7"/>
      <c r="O2298" s="19"/>
      <c r="P2298" s="19"/>
    </row>
    <row r="2299" ht="16.6" customHeight="1">
      <c r="A2299" s="29">
        <v>44287</v>
      </c>
      <c r="B2299" s="30">
        <v>31.1</v>
      </c>
      <c r="C2299" s="19">
        <v>31.6</v>
      </c>
      <c r="D2299" s="19">
        <v>32.1</v>
      </c>
      <c r="E2299" s="31"/>
      <c r="F2299" s="30">
        <v>15.8</v>
      </c>
      <c r="G2299" s="19">
        <v>16.6</v>
      </c>
      <c r="H2299" s="19">
        <v>16.9727272727273</v>
      </c>
      <c r="I2299" s="32"/>
      <c r="J2299" s="33">
        <v>25.6540000000003</v>
      </c>
      <c r="K2299" s="33">
        <v>28.492</v>
      </c>
      <c r="L2299" s="33">
        <v>17.3727272727273</v>
      </c>
      <c r="M2299" s="7"/>
      <c r="N2299" s="7"/>
      <c r="O2299" s="19"/>
      <c r="P2299" s="19"/>
    </row>
    <row r="2300" ht="16.6" customHeight="1">
      <c r="A2300" s="29">
        <v>44317</v>
      </c>
      <c r="B2300" s="30">
        <v>26.6</v>
      </c>
      <c r="C2300" s="19">
        <v>27.1</v>
      </c>
      <c r="D2300" s="19">
        <v>27.5590909090909</v>
      </c>
      <c r="E2300" s="31"/>
      <c r="F2300" s="30">
        <v>10.9</v>
      </c>
      <c r="G2300" s="19">
        <v>12</v>
      </c>
      <c r="H2300" s="19">
        <v>11.9409090909091</v>
      </c>
      <c r="I2300" s="32"/>
      <c r="J2300" s="33">
        <v>22.6060000000003</v>
      </c>
      <c r="K2300" s="33">
        <v>12.576</v>
      </c>
      <c r="L2300" s="33">
        <v>9.927272727272729</v>
      </c>
      <c r="M2300" s="7"/>
      <c r="N2300" s="7"/>
      <c r="O2300" s="19"/>
      <c r="P2300" s="19"/>
    </row>
    <row r="2301" ht="16.6" customHeight="1">
      <c r="A2301" s="29">
        <v>44348</v>
      </c>
      <c r="B2301" s="30">
        <v>23.6</v>
      </c>
      <c r="C2301" s="19">
        <v>23.8</v>
      </c>
      <c r="D2301" s="19">
        <v>24.0727272727273</v>
      </c>
      <c r="E2301" s="31"/>
      <c r="F2301" s="30">
        <v>8.300000000000001</v>
      </c>
      <c r="G2301" s="19">
        <v>8.300000000000001</v>
      </c>
      <c r="H2301" s="19">
        <v>8.945454545454551</v>
      </c>
      <c r="I2301" s="32"/>
      <c r="J2301" s="33">
        <v>20.5740000000003</v>
      </c>
      <c r="K2301" s="33">
        <v>21.268</v>
      </c>
      <c r="L2301" s="33">
        <v>26.2727272727273</v>
      </c>
      <c r="M2301" s="7"/>
      <c r="N2301" s="7"/>
      <c r="O2301" s="19"/>
      <c r="P2301" s="19"/>
    </row>
    <row r="2302" ht="16.6" customHeight="1">
      <c r="A2302" s="29">
        <v>44378</v>
      </c>
      <c r="B2302" s="30">
        <v>23.2</v>
      </c>
      <c r="C2302" s="19">
        <v>23.7</v>
      </c>
      <c r="D2302" s="19">
        <v>24.3047619047619</v>
      </c>
      <c r="E2302" s="31"/>
      <c r="F2302" s="30">
        <v>6.6</v>
      </c>
      <c r="G2302" s="19">
        <v>7.2</v>
      </c>
      <c r="H2302" s="19">
        <v>7.56666666666667</v>
      </c>
      <c r="I2302" s="32"/>
      <c r="J2302" s="33">
        <v>17.7800000000002</v>
      </c>
      <c r="K2302" s="33">
        <v>15.74</v>
      </c>
      <c r="L2302" s="33">
        <v>11.3636363636364</v>
      </c>
      <c r="M2302" s="7"/>
      <c r="N2302" s="7"/>
      <c r="O2302" s="19"/>
      <c r="P2302" s="19"/>
    </row>
    <row r="2303" ht="16.6" customHeight="1">
      <c r="A2303" s="29">
        <v>44409</v>
      </c>
      <c r="B2303" s="30">
        <v>25.7</v>
      </c>
      <c r="C2303" s="19">
        <v>26.1</v>
      </c>
      <c r="D2303" s="19">
        <v>26.7714285714286</v>
      </c>
      <c r="E2303" s="31"/>
      <c r="F2303" s="30">
        <v>8</v>
      </c>
      <c r="G2303" s="19">
        <v>8.5</v>
      </c>
      <c r="H2303" s="19">
        <v>8.604761904761901</v>
      </c>
      <c r="I2303" s="32"/>
      <c r="J2303" s="33">
        <v>7.62000000000009</v>
      </c>
      <c r="K2303" s="33">
        <v>8.412000000000001</v>
      </c>
      <c r="L2303" s="33">
        <v>6.80952380952381</v>
      </c>
      <c r="M2303" s="7"/>
      <c r="N2303" s="7"/>
      <c r="O2303" s="19"/>
      <c r="P2303" s="19"/>
    </row>
    <row r="2304" ht="16.6" customHeight="1">
      <c r="A2304" s="29">
        <v>44440</v>
      </c>
      <c r="B2304" s="30">
        <v>29.8</v>
      </c>
      <c r="C2304" s="19">
        <v>30.4</v>
      </c>
      <c r="D2304" s="19">
        <v>31.0761904761905</v>
      </c>
      <c r="E2304" s="31"/>
      <c r="F2304" s="30">
        <v>12</v>
      </c>
      <c r="G2304" s="19">
        <v>12.7</v>
      </c>
      <c r="H2304" s="19">
        <v>13.4238095238095</v>
      </c>
      <c r="I2304" s="32"/>
      <c r="J2304" s="33">
        <v>15.4940000000002</v>
      </c>
      <c r="K2304" s="33">
        <v>14.816</v>
      </c>
      <c r="L2304" s="33">
        <v>16.5714285714286</v>
      </c>
      <c r="M2304" s="7"/>
      <c r="N2304" s="7"/>
      <c r="O2304" s="19"/>
      <c r="P2304" s="19"/>
    </row>
    <row r="2305" ht="16.6" customHeight="1">
      <c r="A2305" s="29">
        <v>44470</v>
      </c>
      <c r="B2305" s="30">
        <v>33.7</v>
      </c>
      <c r="C2305" s="19">
        <v>34.1</v>
      </c>
      <c r="D2305" s="19">
        <v>34.6809523809524</v>
      </c>
      <c r="E2305" s="31"/>
      <c r="F2305" s="30">
        <v>16.3</v>
      </c>
      <c r="G2305" s="19">
        <v>17.1</v>
      </c>
      <c r="H2305" s="19">
        <v>17.6095238095238</v>
      </c>
      <c r="I2305" s="32"/>
      <c r="J2305" s="33">
        <v>21.8440000000003</v>
      </c>
      <c r="K2305" s="33">
        <v>25.044</v>
      </c>
      <c r="L2305" s="33">
        <v>16.2857142857143</v>
      </c>
      <c r="M2305" s="7"/>
      <c r="N2305" s="7"/>
      <c r="O2305" s="19"/>
      <c r="P2305" s="19"/>
    </row>
    <row r="2306" ht="16.6" customHeight="1">
      <c r="A2306" s="29">
        <v>44501</v>
      </c>
      <c r="B2306" s="30">
        <v>36.2</v>
      </c>
      <c r="C2306" s="19">
        <v>36.3</v>
      </c>
      <c r="D2306" s="19">
        <v>36.6666666666667</v>
      </c>
      <c r="E2306" s="31"/>
      <c r="F2306" s="30">
        <v>19.5</v>
      </c>
      <c r="G2306" s="19">
        <v>20.2</v>
      </c>
      <c r="H2306" s="19">
        <v>20.8</v>
      </c>
      <c r="I2306" s="32"/>
      <c r="J2306" s="33">
        <v>26.4160000000003</v>
      </c>
      <c r="K2306" s="33">
        <v>31.976</v>
      </c>
      <c r="L2306" s="33">
        <v>37.1428571428571</v>
      </c>
      <c r="M2306" s="7"/>
      <c r="N2306" s="7"/>
      <c r="O2306" s="19">
        <f>AVERAGE(B2308,F2308)</f>
        <v>23.1958333333334</v>
      </c>
      <c r="P2306" t="s" s="34">
        <v>16</v>
      </c>
    </row>
    <row r="2307" ht="16.6" customHeight="1">
      <c r="A2307" s="29">
        <v>44531</v>
      </c>
      <c r="B2307" s="30">
        <v>37.2</v>
      </c>
      <c r="C2307" s="19">
        <v>37.6</v>
      </c>
      <c r="D2307" s="19">
        <v>37.7761904761905</v>
      </c>
      <c r="E2307" s="31"/>
      <c r="F2307" s="30">
        <v>21.5</v>
      </c>
      <c r="G2307" s="19">
        <v>22.4</v>
      </c>
      <c r="H2307" s="19">
        <v>23.0380952380952</v>
      </c>
      <c r="I2307" s="32"/>
      <c r="J2307" s="33">
        <v>49.0220000000006</v>
      </c>
      <c r="K2307" s="33">
        <v>60.144</v>
      </c>
      <c r="L2307" s="33">
        <v>55.2380952380952</v>
      </c>
      <c r="M2307" s="7"/>
      <c r="N2307" s="7"/>
      <c r="O2307" s="19">
        <f>AVERAGE(D2308,H2308)</f>
        <v>24.1759830447331</v>
      </c>
      <c r="P2307" t="s" s="34">
        <v>17</v>
      </c>
    </row>
    <row r="2308" ht="16.6" customHeight="1">
      <c r="A2308" t="s" s="35">
        <v>18</v>
      </c>
      <c r="B2308" s="36">
        <f>AVERAGE(B2296:B2307)</f>
        <v>31.1666666666667</v>
      </c>
      <c r="C2308" s="36">
        <f>AVERAGE(C2296:C2307)</f>
        <v>31.5583333333333</v>
      </c>
      <c r="D2308" s="36">
        <f>AVERAGE(D2296:D2307)</f>
        <v>32.0006673881674</v>
      </c>
      <c r="E2308" s="37"/>
      <c r="F2308" s="36">
        <f>AVERAGE(F2296:F2307)</f>
        <v>15.225</v>
      </c>
      <c r="G2308" s="36">
        <f>AVERAGE(G2296:G2307)</f>
        <v>15.95</v>
      </c>
      <c r="H2308" s="36">
        <f>AVERAGE(H2296:H2307)</f>
        <v>16.3512987012987</v>
      </c>
      <c r="I2308" s="38"/>
      <c r="J2308" s="36">
        <f>AVERAGE(J2296:J2307)</f>
        <v>34.9885000000004</v>
      </c>
      <c r="K2308" s="36">
        <f>AVERAGE(K2296:K2307)</f>
        <v>34.376</v>
      </c>
      <c r="L2308" s="36">
        <f>AVERAGE(L2296:L2307)</f>
        <v>31.636544011544</v>
      </c>
      <c r="M2308" s="7"/>
      <c r="N2308" s="7"/>
      <c r="O2308" s="19">
        <f>O2307-O2306</f>
        <v>0.9801497113997</v>
      </c>
      <c r="P2308" t="s" s="39">
        <v>19</v>
      </c>
    </row>
    <row r="2309" ht="16.6" customHeight="1">
      <c r="A2309" t="s" s="40">
        <v>20</v>
      </c>
      <c r="B2309" s="49"/>
      <c r="C2309" s="19"/>
      <c r="D2309" t="s" s="40">
        <v>55</v>
      </c>
      <c r="E2309" s="37"/>
      <c r="F2309" s="49"/>
      <c r="G2309" s="19"/>
      <c r="H2309" t="s" s="40">
        <v>21</v>
      </c>
      <c r="I2309" s="32"/>
      <c r="J2309" s="19"/>
      <c r="K2309" s="19"/>
      <c r="L2309" s="19"/>
      <c r="M2309" s="43"/>
      <c r="N2309" s="19"/>
      <c r="O2309" s="19"/>
      <c r="P2309" s="19"/>
    </row>
    <row r="2310" ht="16.6" customHeight="1">
      <c r="A2310" s="55"/>
      <c r="B2310" s="49"/>
      <c r="C2310" s="19"/>
      <c r="D2310" s="19"/>
      <c r="E2310" s="37"/>
      <c r="F2310" s="49"/>
      <c r="G2310" s="19"/>
      <c r="H2310" s="19"/>
      <c r="I2310" s="32"/>
      <c r="J2310" s="19"/>
      <c r="K2310" s="19"/>
      <c r="L2310" s="19"/>
      <c r="M2310" s="43"/>
      <c r="N2310" s="19"/>
      <c r="O2310" s="19"/>
      <c r="P2310" s="28"/>
    </row>
    <row r="2311" ht="46.65" customHeight="1">
      <c r="A2311" t="s" s="20">
        <v>996</v>
      </c>
      <c r="B2311" t="s" s="21">
        <v>150</v>
      </c>
      <c r="C2311" t="s" s="22">
        <v>997</v>
      </c>
      <c r="D2311" t="s" s="22">
        <v>998</v>
      </c>
      <c r="E2311" s="23"/>
      <c r="F2311" t="s" s="21">
        <v>153</v>
      </c>
      <c r="G2311" t="s" s="24">
        <v>997</v>
      </c>
      <c r="H2311" t="s" s="24">
        <v>998</v>
      </c>
      <c r="I2311" s="25"/>
      <c r="J2311" t="s" s="21">
        <v>999</v>
      </c>
      <c r="K2311" t="s" s="26">
        <v>1000</v>
      </c>
      <c r="L2311" t="s" s="26">
        <v>1001</v>
      </c>
      <c r="M2311" t="s" s="45">
        <v>1002</v>
      </c>
      <c r="N2311" s="7"/>
      <c r="O2311" s="19"/>
      <c r="P2311" s="46"/>
    </row>
    <row r="2312" ht="16.6" customHeight="1">
      <c r="A2312" s="29">
        <v>44197</v>
      </c>
      <c r="B2312" s="30">
        <v>36.6</v>
      </c>
      <c r="C2312" s="19">
        <v>37.4</v>
      </c>
      <c r="D2312" s="19">
        <v>37.2454545454545</v>
      </c>
      <c r="E2312" s="31"/>
      <c r="F2312" s="30">
        <v>24</v>
      </c>
      <c r="G2312" s="19">
        <v>24.4</v>
      </c>
      <c r="H2312" s="19">
        <v>24.8090909090909</v>
      </c>
      <c r="I2312" s="32"/>
      <c r="J2312" s="33">
        <v>100.330000000001</v>
      </c>
      <c r="K2312" s="33">
        <v>110.212</v>
      </c>
      <c r="L2312" s="33">
        <v>109.690909090909</v>
      </c>
      <c r="M2312" s="7"/>
      <c r="N2312" s="7"/>
      <c r="O2312" s="19"/>
      <c r="P2312" s="47"/>
    </row>
    <row r="2313" ht="16.6" customHeight="1">
      <c r="A2313" s="29">
        <v>44228</v>
      </c>
      <c r="B2313" s="30">
        <v>36.8</v>
      </c>
      <c r="C2313" s="19">
        <v>36.3</v>
      </c>
      <c r="D2313" s="19">
        <v>36.8181818181818</v>
      </c>
      <c r="E2313" s="31"/>
      <c r="F2313" s="30">
        <v>23.3</v>
      </c>
      <c r="G2313" s="19">
        <v>23.7</v>
      </c>
      <c r="H2313" s="19">
        <v>23.8090909090909</v>
      </c>
      <c r="I2313" s="32"/>
      <c r="J2313" s="33">
        <v>88.1380000000011</v>
      </c>
      <c r="K2313" s="33">
        <v>81.19199999999999</v>
      </c>
      <c r="L2313" s="33">
        <v>110.668181818182</v>
      </c>
      <c r="M2313" s="7"/>
      <c r="N2313" s="7"/>
      <c r="O2313" s="19"/>
      <c r="P2313" s="47"/>
    </row>
    <row r="2314" ht="16.6" customHeight="1">
      <c r="A2314" s="29">
        <v>44256</v>
      </c>
      <c r="B2314" s="30">
        <v>34.8</v>
      </c>
      <c r="C2314" s="19">
        <v>35.3</v>
      </c>
      <c r="D2314" s="19">
        <v>36.1727272727273</v>
      </c>
      <c r="E2314" s="31"/>
      <c r="F2314" s="30">
        <v>21.3</v>
      </c>
      <c r="G2314" s="19">
        <v>21.8</v>
      </c>
      <c r="H2314" s="19">
        <v>22.3454545454545</v>
      </c>
      <c r="I2314" s="32"/>
      <c r="J2314" s="33">
        <v>52.8320000000006</v>
      </c>
      <c r="K2314" s="33">
        <v>45.036</v>
      </c>
      <c r="L2314" s="33">
        <v>52.8909090909091</v>
      </c>
      <c r="M2314" s="7"/>
      <c r="N2314" s="7"/>
      <c r="O2314" s="19"/>
      <c r="P2314" s="47"/>
    </row>
    <row r="2315" ht="16.6" customHeight="1">
      <c r="A2315" s="29">
        <v>44287</v>
      </c>
      <c r="B2315" s="30">
        <v>32.7</v>
      </c>
      <c r="C2315" s="19">
        <v>33.1</v>
      </c>
      <c r="D2315" s="19">
        <v>34.1363636363636</v>
      </c>
      <c r="E2315" s="31"/>
      <c r="F2315" s="30">
        <v>17.5</v>
      </c>
      <c r="G2315" s="19">
        <v>18.1</v>
      </c>
      <c r="H2315" s="19">
        <v>18.75</v>
      </c>
      <c r="I2315" s="32"/>
      <c r="J2315" s="33">
        <v>10.9220000000001</v>
      </c>
      <c r="K2315" s="33">
        <v>14.496</v>
      </c>
      <c r="L2315" s="33">
        <v>19.2363636363636</v>
      </c>
      <c r="M2315" s="7"/>
      <c r="N2315" s="7"/>
      <c r="O2315" s="19"/>
      <c r="P2315" s="47"/>
    </row>
    <row r="2316" ht="16.6" customHeight="1">
      <c r="A2316" s="29">
        <v>44317</v>
      </c>
      <c r="B2316" s="30">
        <v>28.8</v>
      </c>
      <c r="C2316" s="19">
        <v>29</v>
      </c>
      <c r="D2316" s="19">
        <v>29.7045454545455</v>
      </c>
      <c r="E2316" s="31"/>
      <c r="F2316" s="30">
        <v>13.1</v>
      </c>
      <c r="G2316" s="19">
        <v>13.5</v>
      </c>
      <c r="H2316" s="19">
        <v>13.6454545454545</v>
      </c>
      <c r="I2316" s="32"/>
      <c r="J2316" s="33">
        <v>5.08000000000006</v>
      </c>
      <c r="K2316" s="33">
        <v>3.684</v>
      </c>
      <c r="L2316" s="33">
        <v>4.43636363636364</v>
      </c>
      <c r="M2316" s="7"/>
      <c r="N2316" s="7"/>
      <c r="O2316" s="19"/>
      <c r="P2316" s="47"/>
    </row>
    <row r="2317" ht="16.6" customHeight="1">
      <c r="A2317" s="29">
        <v>44348</v>
      </c>
      <c r="B2317" s="30">
        <v>25.9</v>
      </c>
      <c r="C2317" s="19">
        <v>26</v>
      </c>
      <c r="D2317" s="19">
        <v>26.4818181818182</v>
      </c>
      <c r="E2317" s="31"/>
      <c r="F2317" s="30">
        <v>9.9</v>
      </c>
      <c r="G2317" s="19">
        <v>9.9</v>
      </c>
      <c r="H2317" s="19">
        <v>9.75454545454545</v>
      </c>
      <c r="I2317" s="32"/>
      <c r="J2317" s="33">
        <v>9.65200000000012</v>
      </c>
      <c r="K2317" s="33">
        <v>9.836</v>
      </c>
      <c r="L2317" s="33">
        <v>5.43636363636364</v>
      </c>
      <c r="M2317" s="7"/>
      <c r="N2317" s="7"/>
      <c r="O2317" s="19"/>
      <c r="P2317" s="47"/>
    </row>
    <row r="2318" ht="16.6" customHeight="1">
      <c r="A2318" s="29">
        <v>44378</v>
      </c>
      <c r="B2318" s="30">
        <v>25.7</v>
      </c>
      <c r="C2318" s="19">
        <v>25.9</v>
      </c>
      <c r="D2318" s="19">
        <v>26.9238095238095</v>
      </c>
      <c r="E2318" s="31"/>
      <c r="F2318" s="30">
        <v>8.6</v>
      </c>
      <c r="G2318" s="19">
        <v>8.800000000000001</v>
      </c>
      <c r="H2318" s="19">
        <v>9.047619047619049</v>
      </c>
      <c r="I2318" s="32"/>
      <c r="J2318" s="33">
        <v>6.60400000000008</v>
      </c>
      <c r="K2318" s="33">
        <v>2.692</v>
      </c>
      <c r="L2318" s="33">
        <v>1.97272727272727</v>
      </c>
      <c r="M2318" s="7"/>
      <c r="N2318" s="7"/>
      <c r="O2318" s="19"/>
      <c r="P2318" s="47"/>
    </row>
    <row r="2319" ht="16.6" customHeight="1">
      <c r="A2319" s="29">
        <v>44409</v>
      </c>
      <c r="B2319" s="30">
        <v>28.3</v>
      </c>
      <c r="C2319" s="19">
        <v>28.5</v>
      </c>
      <c r="D2319" s="19">
        <v>29.1095238095238</v>
      </c>
      <c r="E2319" s="31"/>
      <c r="F2319" s="30">
        <v>10.7</v>
      </c>
      <c r="G2319" s="19">
        <v>10.9</v>
      </c>
      <c r="H2319" s="19">
        <v>10.5285714285714</v>
      </c>
      <c r="I2319" s="32"/>
      <c r="J2319" s="33">
        <v>4.06400000000005</v>
      </c>
      <c r="K2319" s="33">
        <v>1.86</v>
      </c>
      <c r="L2319" s="33">
        <v>3.15238095238095</v>
      </c>
      <c r="M2319" s="7"/>
      <c r="N2319" s="7"/>
      <c r="O2319" s="19"/>
      <c r="P2319" s="33"/>
    </row>
    <row r="2320" ht="16.6" customHeight="1">
      <c r="A2320" s="29">
        <v>44440</v>
      </c>
      <c r="B2320" s="30">
        <v>32</v>
      </c>
      <c r="C2320" s="19">
        <v>32.4</v>
      </c>
      <c r="D2320" s="19">
        <v>33.7952380952381</v>
      </c>
      <c r="E2320" s="31"/>
      <c r="F2320" s="30">
        <v>14.8</v>
      </c>
      <c r="G2320" s="19">
        <v>15.2</v>
      </c>
      <c r="H2320" s="19">
        <v>15.9714285714286</v>
      </c>
      <c r="I2320" s="32"/>
      <c r="J2320" s="33">
        <v>5.58800000000007</v>
      </c>
      <c r="K2320" s="33">
        <v>5.28</v>
      </c>
      <c r="L2320" s="33">
        <v>6.6952380952381</v>
      </c>
      <c r="M2320" s="7"/>
      <c r="N2320" s="7"/>
      <c r="O2320" s="19"/>
      <c r="P2320" s="33"/>
    </row>
    <row r="2321" ht="16.6" customHeight="1">
      <c r="A2321" s="29">
        <v>44470</v>
      </c>
      <c r="B2321" s="30">
        <v>35.6</v>
      </c>
      <c r="C2321" s="19">
        <v>35.9</v>
      </c>
      <c r="D2321" s="19">
        <v>36.752380952381</v>
      </c>
      <c r="E2321" s="31"/>
      <c r="F2321" s="30">
        <v>19.2</v>
      </c>
      <c r="G2321" s="19">
        <v>19.5</v>
      </c>
      <c r="H2321" s="19">
        <v>19.8142857142857</v>
      </c>
      <c r="I2321" s="32"/>
      <c r="J2321" s="33">
        <v>14.4780000000002</v>
      </c>
      <c r="K2321" s="33">
        <v>11.644</v>
      </c>
      <c r="L2321" s="33">
        <v>14.7809523809524</v>
      </c>
      <c r="M2321" s="7"/>
      <c r="N2321" s="7"/>
      <c r="O2321" s="19"/>
      <c r="P2321" s="33"/>
    </row>
    <row r="2322" ht="16.6" customHeight="1">
      <c r="A2322" s="29">
        <v>44501</v>
      </c>
      <c r="B2322" s="30">
        <v>37.1</v>
      </c>
      <c r="C2322" s="19">
        <v>37.6</v>
      </c>
      <c r="D2322" s="19">
        <v>38.3142857142857</v>
      </c>
      <c r="E2322" s="31"/>
      <c r="F2322" s="30">
        <v>22.1</v>
      </c>
      <c r="G2322" s="19">
        <v>22.4</v>
      </c>
      <c r="H2322" s="19">
        <v>23.0333333333333</v>
      </c>
      <c r="I2322" s="32"/>
      <c r="J2322" s="33">
        <v>34.2900000000004</v>
      </c>
      <c r="K2322" s="33">
        <v>41.58</v>
      </c>
      <c r="L2322" s="33">
        <v>38.5619047619048</v>
      </c>
      <c r="M2322" s="7"/>
      <c r="N2322" s="7"/>
      <c r="O2322" s="19">
        <f>AVERAGE(B2324,F2324)</f>
        <v>25</v>
      </c>
      <c r="P2322" t="s" s="34">
        <v>16</v>
      </c>
    </row>
    <row r="2323" ht="16.6" customHeight="1">
      <c r="A2323" s="29">
        <v>44531</v>
      </c>
      <c r="B2323" s="30">
        <v>37.4</v>
      </c>
      <c r="C2323" s="19">
        <v>38.1</v>
      </c>
      <c r="D2323" s="19">
        <v>38.4809523809524</v>
      </c>
      <c r="E2323" s="31"/>
      <c r="F2323" s="30">
        <v>23.8</v>
      </c>
      <c r="G2323" s="19">
        <v>23.9</v>
      </c>
      <c r="H2323" s="19">
        <v>24.7666666666667</v>
      </c>
      <c r="I2323" s="32"/>
      <c r="J2323" s="33">
        <v>56.8960000000007</v>
      </c>
      <c r="K2323" s="33">
        <v>59.604</v>
      </c>
      <c r="L2323" s="33">
        <v>91.9714285714286</v>
      </c>
      <c r="M2323" s="7"/>
      <c r="N2323" s="7"/>
      <c r="O2323" s="19">
        <f>AVERAGE(D2324,H2324)</f>
        <v>25.8421176046177</v>
      </c>
      <c r="P2323" t="s" s="34">
        <v>17</v>
      </c>
    </row>
    <row r="2324" ht="16.6" customHeight="1">
      <c r="A2324" t="s" s="35">
        <v>18</v>
      </c>
      <c r="B2324" s="36">
        <f>AVERAGE(B2312:B2323)</f>
        <v>32.6416666666667</v>
      </c>
      <c r="C2324" s="36">
        <f>AVERAGE(C2312:C2323)</f>
        <v>32.9583333333333</v>
      </c>
      <c r="D2324" s="36">
        <f>AVERAGE(D2312:D2323)</f>
        <v>33.6612734487735</v>
      </c>
      <c r="E2324" s="37"/>
      <c r="F2324" s="36">
        <f>AVERAGE(F2312:F2323)</f>
        <v>17.3583333333333</v>
      </c>
      <c r="G2324" s="36">
        <f>AVERAGE(G2312:G2323)</f>
        <v>17.675</v>
      </c>
      <c r="H2324" s="36">
        <f>AVERAGE(H2312:H2323)</f>
        <v>18.0229617604618</v>
      </c>
      <c r="I2324" s="38"/>
      <c r="J2324" s="36">
        <f>AVERAGE(J2312:J2323)</f>
        <v>32.406166666667</v>
      </c>
      <c r="K2324" s="36">
        <f>AVERAGE(K2312:K2323)</f>
        <v>32.2596666666667</v>
      </c>
      <c r="L2324" s="36">
        <f>AVERAGE(L2312:L2323)</f>
        <v>38.2911435786436</v>
      </c>
      <c r="M2324" s="7"/>
      <c r="N2324" s="7"/>
      <c r="O2324" s="19">
        <f>O2323-O2322</f>
        <v>0.8421176046177</v>
      </c>
      <c r="P2324" t="s" s="39">
        <v>19</v>
      </c>
    </row>
    <row r="2325" ht="16.6" customHeight="1">
      <c r="A2325" t="s" s="40">
        <v>20</v>
      </c>
      <c r="B2325" s="49"/>
      <c r="C2325" s="19"/>
      <c r="D2325" s="19"/>
      <c r="E2325" s="37"/>
      <c r="F2325" s="49"/>
      <c r="G2325" s="19"/>
      <c r="H2325" t="s" s="40">
        <v>21</v>
      </c>
      <c r="I2325" s="32"/>
      <c r="J2325" s="19"/>
      <c r="K2325" s="19"/>
      <c r="L2325" s="19"/>
      <c r="M2325" s="43"/>
      <c r="N2325" s="19"/>
      <c r="O2325" s="19"/>
      <c r="P2325" s="19"/>
    </row>
    <row r="2326" ht="16.6" customHeight="1">
      <c r="A2326" s="55"/>
      <c r="B2326" s="49"/>
      <c r="C2326" s="19"/>
      <c r="D2326" s="19"/>
      <c r="E2326" s="37"/>
      <c r="F2326" s="49"/>
      <c r="G2326" s="19"/>
      <c r="H2326" s="19"/>
      <c r="I2326" s="32"/>
      <c r="J2326" s="19"/>
      <c r="K2326" s="19"/>
      <c r="L2326" s="19"/>
      <c r="M2326" s="43"/>
      <c r="N2326" s="28"/>
      <c r="O2326" s="28"/>
      <c r="P2326" s="19"/>
    </row>
    <row r="2327" ht="46.65" customHeight="1">
      <c r="A2327" t="s" s="20">
        <v>1003</v>
      </c>
      <c r="B2327" t="s" s="21">
        <v>150</v>
      </c>
      <c r="C2327" t="s" s="22">
        <v>1004</v>
      </c>
      <c r="D2327" t="s" s="22">
        <v>1005</v>
      </c>
      <c r="E2327" s="23"/>
      <c r="F2327" t="s" s="21">
        <v>153</v>
      </c>
      <c r="G2327" t="s" s="24">
        <v>1004</v>
      </c>
      <c r="H2327" t="s" s="24">
        <v>1005</v>
      </c>
      <c r="I2327" s="32"/>
      <c r="J2327" t="s" s="21">
        <v>168</v>
      </c>
      <c r="K2327" t="s" s="26">
        <v>1006</v>
      </c>
      <c r="L2327" t="s" s="26">
        <v>1007</v>
      </c>
      <c r="M2327" s="43"/>
      <c r="N2327" s="19"/>
      <c r="O2327" s="19"/>
      <c r="P2327" s="19"/>
    </row>
    <row r="2328" ht="16.6" customHeight="1">
      <c r="A2328" s="29">
        <v>44197</v>
      </c>
      <c r="B2328" s="30">
        <v>37.4</v>
      </c>
      <c r="C2328" s="19">
        <v>38</v>
      </c>
      <c r="D2328" s="19">
        <v>38</v>
      </c>
      <c r="E2328" s="31"/>
      <c r="F2328" s="30">
        <v>22.9</v>
      </c>
      <c r="G2328" s="19">
        <v>24.5</v>
      </c>
      <c r="H2328" s="19">
        <v>24.5</v>
      </c>
      <c r="I2328" s="32"/>
      <c r="J2328" s="19">
        <v>87.12200000000109</v>
      </c>
      <c r="K2328" s="19">
        <v>85.224</v>
      </c>
      <c r="L2328" s="19">
        <v>80.2421052631579</v>
      </c>
      <c r="M2328" s="43"/>
      <c r="N2328" s="19"/>
      <c r="O2328" s="19"/>
      <c r="P2328" s="19"/>
    </row>
    <row r="2329" ht="16.6" customHeight="1">
      <c r="A2329" s="29">
        <v>44228</v>
      </c>
      <c r="B2329" s="30">
        <v>36.6</v>
      </c>
      <c r="C2329" s="19">
        <v>36.9</v>
      </c>
      <c r="D2329" s="19">
        <v>36.9</v>
      </c>
      <c r="E2329" s="31"/>
      <c r="F2329" s="30">
        <v>22.5</v>
      </c>
      <c r="G2329" s="19">
        <v>23.1</v>
      </c>
      <c r="H2329" s="19">
        <v>23.1</v>
      </c>
      <c r="I2329" s="32"/>
      <c r="J2329" s="19">
        <v>77.7240000000009</v>
      </c>
      <c r="K2329" s="19">
        <v>81.31999999999999</v>
      </c>
      <c r="L2329" s="19">
        <v>76.01052631578951</v>
      </c>
      <c r="M2329" s="43"/>
      <c r="N2329" s="19"/>
      <c r="O2329" s="19"/>
      <c r="P2329" s="19"/>
    </row>
    <row r="2330" ht="16.6" customHeight="1">
      <c r="A2330" s="29">
        <v>44256</v>
      </c>
      <c r="B2330" s="30">
        <v>35.1</v>
      </c>
      <c r="C2330" s="19">
        <v>35.7</v>
      </c>
      <c r="D2330" s="19">
        <v>35.7</v>
      </c>
      <c r="E2330" s="31"/>
      <c r="F2330" s="30">
        <v>20.4</v>
      </c>
      <c r="G2330" s="19">
        <v>21.5</v>
      </c>
      <c r="H2330" s="19">
        <v>21.5</v>
      </c>
      <c r="I2330" s="32"/>
      <c r="J2330" s="19">
        <v>52.3240000000006</v>
      </c>
      <c r="K2330" s="19">
        <v>50.06</v>
      </c>
      <c r="L2330" s="19">
        <v>63.2526315789474</v>
      </c>
      <c r="M2330" s="43"/>
      <c r="N2330" s="19"/>
      <c r="O2330" s="19"/>
      <c r="P2330" s="19"/>
    </row>
    <row r="2331" ht="16.6" customHeight="1">
      <c r="A2331" s="29">
        <v>44287</v>
      </c>
      <c r="B2331" s="30">
        <v>32.2</v>
      </c>
      <c r="C2331" s="19">
        <v>32.9</v>
      </c>
      <c r="D2331" s="19">
        <v>32.9</v>
      </c>
      <c r="E2331" s="31"/>
      <c r="F2331" s="30">
        <v>16.6</v>
      </c>
      <c r="G2331" s="19">
        <v>17.5</v>
      </c>
      <c r="H2331" s="19">
        <v>17.5</v>
      </c>
      <c r="I2331" s="32"/>
      <c r="J2331" s="19">
        <v>18.0340000000002</v>
      </c>
      <c r="K2331" s="19">
        <v>16.32</v>
      </c>
      <c r="L2331" s="19">
        <v>14.6210526315789</v>
      </c>
      <c r="M2331" s="43"/>
      <c r="N2331" s="19"/>
      <c r="O2331" s="19"/>
      <c r="P2331" s="19"/>
    </row>
    <row r="2332" ht="16.6" customHeight="1">
      <c r="A2332" s="29">
        <v>44317</v>
      </c>
      <c r="B2332" s="30">
        <v>27.9</v>
      </c>
      <c r="C2332" s="19">
        <v>28.6</v>
      </c>
      <c r="D2332" s="19">
        <v>28.6</v>
      </c>
      <c r="E2332" s="31"/>
      <c r="F2332" s="30">
        <v>11.9</v>
      </c>
      <c r="G2332" s="19">
        <v>13.1</v>
      </c>
      <c r="H2332" s="19">
        <v>13.1</v>
      </c>
      <c r="I2332" s="32"/>
      <c r="J2332" s="19">
        <v>14.7320000000002</v>
      </c>
      <c r="K2332" s="19">
        <v>13.088</v>
      </c>
      <c r="L2332" s="19">
        <v>11.1578947368421</v>
      </c>
      <c r="M2332" s="43"/>
      <c r="N2332" s="19"/>
      <c r="O2332" s="19"/>
      <c r="P2332" s="19"/>
    </row>
    <row r="2333" ht="16.6" customHeight="1">
      <c r="A2333" s="29">
        <v>44348</v>
      </c>
      <c r="B2333" s="30">
        <v>24.7</v>
      </c>
      <c r="C2333" s="19">
        <v>24.9</v>
      </c>
      <c r="D2333" s="19">
        <v>24.9</v>
      </c>
      <c r="E2333" s="31"/>
      <c r="F2333" s="30">
        <v>9.4</v>
      </c>
      <c r="G2333" s="19">
        <v>9.699999999999999</v>
      </c>
      <c r="H2333" s="19">
        <v>9.699999999999999</v>
      </c>
      <c r="I2333" s="32"/>
      <c r="J2333" s="19">
        <v>18.0340000000002</v>
      </c>
      <c r="K2333" s="19">
        <v>21.82</v>
      </c>
      <c r="L2333" s="19">
        <v>20.2526315789474</v>
      </c>
      <c r="M2333" s="43"/>
      <c r="N2333" s="19"/>
      <c r="O2333" s="19"/>
      <c r="P2333" s="19"/>
    </row>
    <row r="2334" ht="16.6" customHeight="1">
      <c r="A2334" s="29">
        <v>44378</v>
      </c>
      <c r="B2334" s="30">
        <v>24.3</v>
      </c>
      <c r="C2334" s="19">
        <v>25.3</v>
      </c>
      <c r="D2334" s="19">
        <v>25.3</v>
      </c>
      <c r="E2334" s="31"/>
      <c r="F2334" s="30">
        <v>7.6</v>
      </c>
      <c r="G2334" s="19">
        <v>8.800000000000001</v>
      </c>
      <c r="H2334" s="19">
        <v>8.800000000000001</v>
      </c>
      <c r="I2334" s="32"/>
      <c r="J2334" s="19">
        <v>15.7480000000002</v>
      </c>
      <c r="K2334" s="19">
        <v>13.904</v>
      </c>
      <c r="L2334" s="19">
        <v>12.6631578947368</v>
      </c>
      <c r="M2334" s="43"/>
      <c r="N2334" s="19"/>
      <c r="O2334" s="19"/>
      <c r="P2334" s="19"/>
    </row>
    <row r="2335" ht="16.6" customHeight="1">
      <c r="A2335" s="29">
        <v>44409</v>
      </c>
      <c r="B2335" s="30">
        <v>27.1</v>
      </c>
      <c r="C2335" s="19">
        <v>27.7</v>
      </c>
      <c r="D2335" s="19">
        <v>27.7</v>
      </c>
      <c r="E2335" s="31"/>
      <c r="F2335" s="30">
        <v>9.1</v>
      </c>
      <c r="G2335" s="19">
        <v>9.6</v>
      </c>
      <c r="H2335" s="19">
        <v>9.6</v>
      </c>
      <c r="I2335" s="32"/>
      <c r="J2335" s="19">
        <v>6.09600000000007</v>
      </c>
      <c r="K2335" s="19">
        <v>4.58</v>
      </c>
      <c r="L2335" s="19">
        <v>7.73333333333333</v>
      </c>
      <c r="M2335" s="43"/>
      <c r="N2335" s="19"/>
      <c r="O2335" s="19"/>
      <c r="P2335" s="19"/>
    </row>
    <row r="2336" ht="16.6" customHeight="1">
      <c r="A2336" s="29">
        <v>44440</v>
      </c>
      <c r="B2336" s="30">
        <v>31.2</v>
      </c>
      <c r="C2336" s="19">
        <v>32.1</v>
      </c>
      <c r="D2336" s="19">
        <v>32.1</v>
      </c>
      <c r="E2336" s="31"/>
      <c r="F2336" s="30">
        <v>12.9</v>
      </c>
      <c r="G2336" s="19">
        <v>14.3</v>
      </c>
      <c r="H2336" s="19">
        <v>14.3</v>
      </c>
      <c r="I2336" s="32"/>
      <c r="J2336" s="19">
        <v>11.4300000000001</v>
      </c>
      <c r="K2336" s="19">
        <v>9.952</v>
      </c>
      <c r="L2336" s="19">
        <v>12.7666666666667</v>
      </c>
      <c r="M2336" s="43"/>
      <c r="N2336" s="19"/>
      <c r="O2336" s="19"/>
      <c r="P2336" s="19"/>
    </row>
    <row r="2337" ht="16.6" customHeight="1">
      <c r="A2337" s="29">
        <v>44470</v>
      </c>
      <c r="B2337" s="30">
        <v>34.9</v>
      </c>
      <c r="C2337" s="19">
        <v>36.2</v>
      </c>
      <c r="D2337" s="19">
        <v>36.2</v>
      </c>
      <c r="E2337" s="31"/>
      <c r="F2337" s="30">
        <v>17.4</v>
      </c>
      <c r="G2337" s="19">
        <v>18.5</v>
      </c>
      <c r="H2337" s="19">
        <v>18.5</v>
      </c>
      <c r="I2337" s="32"/>
      <c r="J2337" s="19">
        <v>18.7960000000002</v>
      </c>
      <c r="K2337" s="19">
        <v>24.244</v>
      </c>
      <c r="L2337" s="19">
        <v>6.37894736842105</v>
      </c>
      <c r="M2337" s="43"/>
      <c r="N2337" s="19"/>
      <c r="O2337" s="19"/>
      <c r="P2337" s="19"/>
    </row>
    <row r="2338" ht="16.6" customHeight="1">
      <c r="A2338" s="29">
        <v>44501</v>
      </c>
      <c r="B2338" s="30">
        <v>37.1</v>
      </c>
      <c r="C2338" s="19">
        <v>38.2</v>
      </c>
      <c r="D2338" s="19">
        <v>38.2</v>
      </c>
      <c r="E2338" s="31"/>
      <c r="F2338" s="30">
        <v>20.4</v>
      </c>
      <c r="G2338" s="19">
        <v>21.8</v>
      </c>
      <c r="H2338" s="19">
        <v>21.8</v>
      </c>
      <c r="I2338" s="32"/>
      <c r="J2338" s="19">
        <v>32.2580000000004</v>
      </c>
      <c r="K2338" s="19">
        <v>36.148</v>
      </c>
      <c r="L2338" s="19">
        <v>22.8947368421053</v>
      </c>
      <c r="M2338" s="43"/>
      <c r="N2338" s="19"/>
      <c r="O2338" s="19">
        <f>AVERAGE(B2340,F2340)</f>
        <v>24.1708333333334</v>
      </c>
      <c r="P2338" t="s" s="34">
        <v>16</v>
      </c>
    </row>
    <row r="2339" ht="16.6" customHeight="1">
      <c r="A2339" s="29">
        <v>44531</v>
      </c>
      <c r="B2339" s="30">
        <v>38.1</v>
      </c>
      <c r="C2339" s="19">
        <v>39.1</v>
      </c>
      <c r="D2339" s="19">
        <v>39.1</v>
      </c>
      <c r="E2339" s="31"/>
      <c r="F2339" s="30">
        <v>22.4</v>
      </c>
      <c r="G2339" s="19">
        <v>23.9</v>
      </c>
      <c r="H2339" s="19">
        <v>23.9</v>
      </c>
      <c r="I2339" s="32"/>
      <c r="J2339" s="19">
        <v>52.3240000000006</v>
      </c>
      <c r="K2339" s="19">
        <v>58.8</v>
      </c>
      <c r="L2339" s="19">
        <v>35.8210526315789</v>
      </c>
      <c r="M2339" s="43"/>
      <c r="N2339" s="49"/>
      <c r="O2339" s="19">
        <f>AVERAGE(D2340,H2340)</f>
        <v>25.0791666666667</v>
      </c>
      <c r="P2339" t="s" s="34">
        <v>17</v>
      </c>
    </row>
    <row r="2340" ht="16.6" customHeight="1">
      <c r="A2340" t="s" s="35">
        <v>18</v>
      </c>
      <c r="B2340" s="36">
        <f>AVERAGE(B2328:B2339)</f>
        <v>32.2166666666667</v>
      </c>
      <c r="C2340" s="36">
        <f>AVERAGE(C2328:C2339)</f>
        <v>32.9666666666667</v>
      </c>
      <c r="D2340" s="36">
        <f>AVERAGE(D2328:D2339)</f>
        <v>32.9666666666667</v>
      </c>
      <c r="E2340" s="37"/>
      <c r="F2340" s="36">
        <f>AVERAGE(F2328:F2339)</f>
        <v>16.125</v>
      </c>
      <c r="G2340" s="36">
        <f>AVERAGE(G2328:G2339)</f>
        <v>17.1916666666667</v>
      </c>
      <c r="H2340" s="36">
        <f>AVERAGE(H2328:H2339)</f>
        <v>17.1916666666667</v>
      </c>
      <c r="I2340" s="38"/>
      <c r="J2340" s="36">
        <f>AVERAGE(J2328:J2339)</f>
        <v>33.7185000000004</v>
      </c>
      <c r="K2340" s="36">
        <f>AVERAGE(K2328:K2339)</f>
        <v>34.6216666666667</v>
      </c>
      <c r="L2340" s="36">
        <f>AVERAGE(L2328:L2339)</f>
        <v>30.3162280701754</v>
      </c>
      <c r="M2340" s="50"/>
      <c r="N2340" s="19"/>
      <c r="O2340" s="19">
        <f>O2339-O2338</f>
        <v>0.9083333333333</v>
      </c>
      <c r="P2340" t="s" s="39">
        <v>19</v>
      </c>
    </row>
    <row r="2341" ht="16.6" customHeight="1">
      <c r="A2341" s="55"/>
      <c r="B2341" s="49"/>
      <c r="C2341" s="19"/>
      <c r="D2341" t="s" s="40">
        <v>55</v>
      </c>
      <c r="E2341" s="37"/>
      <c r="F2341" s="49"/>
      <c r="G2341" s="19"/>
      <c r="H2341" t="s" s="40">
        <v>21</v>
      </c>
      <c r="I2341" s="32"/>
      <c r="J2341" s="19"/>
      <c r="K2341" s="19"/>
      <c r="L2341" s="19"/>
      <c r="M2341" s="43"/>
      <c r="N2341" s="19"/>
      <c r="O2341" s="19"/>
      <c r="P2341" s="19"/>
    </row>
    <row r="2342" ht="16.6" customHeight="1">
      <c r="A2342" s="55"/>
      <c r="B2342" s="49"/>
      <c r="C2342" s="19"/>
      <c r="D2342" s="19"/>
      <c r="E2342" s="37"/>
      <c r="F2342" s="49"/>
      <c r="G2342" s="19"/>
      <c r="H2342" s="19"/>
      <c r="I2342" s="32"/>
      <c r="J2342" s="19"/>
      <c r="K2342" s="19"/>
      <c r="L2342" s="19"/>
      <c r="M2342" s="43"/>
      <c r="N2342" s="28"/>
      <c r="O2342" s="19"/>
      <c r="P2342" s="19"/>
    </row>
    <row r="2343" ht="46.65" customHeight="1">
      <c r="A2343" t="s" s="20">
        <v>1008</v>
      </c>
      <c r="B2343" t="s" s="21">
        <v>150</v>
      </c>
      <c r="C2343" t="s" s="22">
        <v>1009</v>
      </c>
      <c r="D2343" t="s" s="22">
        <v>1010</v>
      </c>
      <c r="E2343" s="23"/>
      <c r="F2343" t="s" s="21">
        <v>153</v>
      </c>
      <c r="G2343" t="s" s="24">
        <v>1011</v>
      </c>
      <c r="H2343" t="s" s="24">
        <v>1012</v>
      </c>
      <c r="I2343" s="25"/>
      <c r="J2343" t="s" s="21">
        <v>1013</v>
      </c>
      <c r="K2343" t="s" s="26">
        <v>1014</v>
      </c>
      <c r="L2343" t="s" s="26">
        <v>1015</v>
      </c>
      <c r="M2343" t="s" s="45">
        <v>1016</v>
      </c>
      <c r="N2343" s="7"/>
      <c r="O2343" s="19"/>
      <c r="P2343" s="19"/>
    </row>
    <row r="2344" ht="16.6" customHeight="1">
      <c r="A2344" s="29">
        <v>44197</v>
      </c>
      <c r="B2344" s="30">
        <v>38.3</v>
      </c>
      <c r="C2344" s="19">
        <v>38.6</v>
      </c>
      <c r="D2344" s="19">
        <v>39.0428571428571</v>
      </c>
      <c r="E2344" s="31"/>
      <c r="F2344" s="30">
        <v>23.9</v>
      </c>
      <c r="G2344" s="19">
        <v>24.7</v>
      </c>
      <c r="H2344" s="19">
        <v>25.95</v>
      </c>
      <c r="I2344" s="32"/>
      <c r="J2344" s="33">
        <v>43.9420000000005</v>
      </c>
      <c r="K2344" s="33">
        <v>43.508</v>
      </c>
      <c r="L2344" s="33">
        <v>46.6863636363636</v>
      </c>
      <c r="M2344" s="7"/>
      <c r="N2344" s="7"/>
      <c r="O2344" s="19"/>
      <c r="P2344" s="47"/>
    </row>
    <row r="2345" ht="16.6" customHeight="1">
      <c r="A2345" s="29">
        <v>44228</v>
      </c>
      <c r="B2345" s="30">
        <v>37.6</v>
      </c>
      <c r="C2345" s="19">
        <v>37.5</v>
      </c>
      <c r="D2345" s="19">
        <v>38.1619047619048</v>
      </c>
      <c r="E2345" s="31"/>
      <c r="F2345" s="30">
        <v>23.8</v>
      </c>
      <c r="G2345" s="19">
        <v>24.1</v>
      </c>
      <c r="H2345" s="19">
        <v>25.1136363636364</v>
      </c>
      <c r="I2345" s="32"/>
      <c r="J2345" s="33">
        <v>46.4820000000006</v>
      </c>
      <c r="K2345" s="33">
        <v>35.616</v>
      </c>
      <c r="L2345" s="33">
        <v>35.9428571428571</v>
      </c>
      <c r="M2345" s="7"/>
      <c r="N2345" s="7"/>
      <c r="O2345" s="19"/>
      <c r="P2345" s="47"/>
    </row>
    <row r="2346" ht="16.6" customHeight="1">
      <c r="A2346" s="29">
        <v>44256</v>
      </c>
      <c r="B2346" s="30">
        <v>35.3</v>
      </c>
      <c r="C2346" s="19">
        <v>35.5</v>
      </c>
      <c r="D2346" s="19">
        <v>36.1666666666667</v>
      </c>
      <c r="E2346" s="31"/>
      <c r="F2346" s="30">
        <v>21.2</v>
      </c>
      <c r="G2346" s="19">
        <v>21.9</v>
      </c>
      <c r="H2346" s="19">
        <v>23.0227272727273</v>
      </c>
      <c r="I2346" s="32"/>
      <c r="J2346" s="33">
        <v>39.8780000000005</v>
      </c>
      <c r="K2346" s="33">
        <v>30.208</v>
      </c>
      <c r="L2346" s="33">
        <v>37.6857142857143</v>
      </c>
      <c r="M2346" s="7"/>
      <c r="N2346" s="7"/>
      <c r="O2346" s="19"/>
      <c r="P2346" s="47"/>
    </row>
    <row r="2347" ht="16.6" customHeight="1">
      <c r="A2347" s="29">
        <v>44287</v>
      </c>
      <c r="B2347" s="30">
        <v>31.3</v>
      </c>
      <c r="C2347" s="19">
        <v>31.6</v>
      </c>
      <c r="D2347" s="19">
        <v>32.9047619047619</v>
      </c>
      <c r="E2347" s="31"/>
      <c r="F2347" s="30">
        <v>16.7</v>
      </c>
      <c r="G2347" s="19">
        <v>17.3</v>
      </c>
      <c r="H2347" s="19">
        <v>18.8454545454545</v>
      </c>
      <c r="I2347" s="32"/>
      <c r="J2347" s="33">
        <v>16.5100000000002</v>
      </c>
      <c r="K2347" s="33">
        <v>15.736</v>
      </c>
      <c r="L2347" s="33">
        <v>10.3227272727273</v>
      </c>
      <c r="M2347" s="7"/>
      <c r="N2347" s="7"/>
      <c r="O2347" s="19"/>
      <c r="P2347" s="47"/>
    </row>
    <row r="2348" ht="16.6" customHeight="1">
      <c r="A2348" s="29">
        <v>44317</v>
      </c>
      <c r="B2348" s="30">
        <v>26.7</v>
      </c>
      <c r="C2348" s="19">
        <v>26.8</v>
      </c>
      <c r="D2348" s="19">
        <v>27.58</v>
      </c>
      <c r="E2348" s="31"/>
      <c r="F2348" s="30">
        <v>11.9</v>
      </c>
      <c r="G2348" s="19">
        <v>12.6</v>
      </c>
      <c r="H2348" s="19">
        <v>13.3318181818182</v>
      </c>
      <c r="I2348" s="32"/>
      <c r="J2348" s="33">
        <v>9.65200000000012</v>
      </c>
      <c r="K2348" s="33">
        <v>6.6</v>
      </c>
      <c r="L2348" s="33">
        <v>8.20454545454545</v>
      </c>
      <c r="M2348" s="7"/>
      <c r="N2348" s="7"/>
      <c r="O2348" s="19"/>
      <c r="P2348" s="19"/>
    </row>
    <row r="2349" ht="16.6" customHeight="1">
      <c r="A2349" s="29">
        <v>44348</v>
      </c>
      <c r="B2349" s="30">
        <v>23.3</v>
      </c>
      <c r="C2349" s="19">
        <v>23.3</v>
      </c>
      <c r="D2349" s="19">
        <v>23.66</v>
      </c>
      <c r="E2349" s="31"/>
      <c r="F2349" s="30">
        <v>8.9</v>
      </c>
      <c r="G2349" s="19">
        <v>9</v>
      </c>
      <c r="H2349" s="19">
        <v>9.67272727272727</v>
      </c>
      <c r="I2349" s="32"/>
      <c r="J2349" s="33">
        <v>11.9380000000001</v>
      </c>
      <c r="K2349" s="33">
        <v>12.452</v>
      </c>
      <c r="L2349" s="33">
        <v>11.5136363636364</v>
      </c>
      <c r="M2349" s="7"/>
      <c r="N2349" s="7"/>
      <c r="O2349" s="19"/>
      <c r="P2349" s="19"/>
    </row>
    <row r="2350" ht="16.6" customHeight="1">
      <c r="A2350" s="29">
        <v>44378</v>
      </c>
      <c r="B2350" s="30">
        <v>22.9</v>
      </c>
      <c r="C2350" s="19">
        <v>23</v>
      </c>
      <c r="D2350" s="19">
        <v>24.0368421052632</v>
      </c>
      <c r="E2350" s="31"/>
      <c r="F2350" s="30">
        <v>7.4</v>
      </c>
      <c r="G2350" s="19">
        <v>7.8</v>
      </c>
      <c r="H2350" s="19">
        <v>9.06</v>
      </c>
      <c r="I2350" s="32"/>
      <c r="J2350" s="33">
        <v>6.60400000000008</v>
      </c>
      <c r="K2350" s="33">
        <v>8.792</v>
      </c>
      <c r="L2350" s="33">
        <v>7.32727272727273</v>
      </c>
      <c r="M2350" s="7"/>
      <c r="N2350" s="7"/>
      <c r="O2350" s="19"/>
      <c r="P2350" s="19"/>
    </row>
    <row r="2351" ht="16.6" customHeight="1">
      <c r="A2351" s="29">
        <v>44409</v>
      </c>
      <c r="B2351" s="30">
        <v>25.9</v>
      </c>
      <c r="C2351" s="19">
        <v>25.8</v>
      </c>
      <c r="D2351" s="19">
        <v>26.65</v>
      </c>
      <c r="E2351" s="31"/>
      <c r="F2351" s="30">
        <v>9.199999999999999</v>
      </c>
      <c r="G2351" s="19">
        <v>9.6</v>
      </c>
      <c r="H2351" s="19">
        <v>10.5315789473684</v>
      </c>
      <c r="I2351" s="32"/>
      <c r="J2351" s="33">
        <v>5.33400000000007</v>
      </c>
      <c r="K2351" s="33">
        <v>2.86</v>
      </c>
      <c r="L2351" s="33">
        <v>2.66</v>
      </c>
      <c r="M2351" s="7"/>
      <c r="N2351" s="7"/>
      <c r="O2351" s="19"/>
      <c r="P2351" s="19"/>
    </row>
    <row r="2352" ht="16.6" customHeight="1">
      <c r="A2352" s="29">
        <v>44440</v>
      </c>
      <c r="B2352" s="30">
        <v>30.3</v>
      </c>
      <c r="C2352" s="19">
        <v>30.2</v>
      </c>
      <c r="D2352" s="19">
        <v>31.2666666666667</v>
      </c>
      <c r="E2352" s="31"/>
      <c r="F2352" s="30">
        <v>13</v>
      </c>
      <c r="G2352" s="19">
        <v>13.7</v>
      </c>
      <c r="H2352" s="19">
        <v>15.3421052631579</v>
      </c>
      <c r="I2352" s="32"/>
      <c r="J2352" s="33">
        <v>8.382000000000099</v>
      </c>
      <c r="K2352" s="33">
        <v>6.7</v>
      </c>
      <c r="L2352" s="33">
        <v>11.735</v>
      </c>
      <c r="M2352" s="7"/>
      <c r="N2352" s="7"/>
      <c r="O2352" s="19"/>
      <c r="P2352" s="19"/>
    </row>
    <row r="2353" ht="16.6" customHeight="1">
      <c r="A2353" s="29">
        <v>44470</v>
      </c>
      <c r="B2353" s="30">
        <v>34.3</v>
      </c>
      <c r="C2353" s="19">
        <v>34.3</v>
      </c>
      <c r="D2353" s="19">
        <v>34.95</v>
      </c>
      <c r="E2353" s="31"/>
      <c r="F2353" s="30">
        <v>17.3</v>
      </c>
      <c r="G2353" s="19">
        <v>18</v>
      </c>
      <c r="H2353" s="19">
        <v>19.1857142857143</v>
      </c>
      <c r="I2353" s="32"/>
      <c r="J2353" s="33">
        <v>12.9540000000002</v>
      </c>
      <c r="K2353" s="33">
        <v>11.496</v>
      </c>
      <c r="L2353" s="33">
        <v>11.545</v>
      </c>
      <c r="M2353" s="7"/>
      <c r="N2353" s="7"/>
      <c r="O2353" s="19"/>
      <c r="P2353" s="19"/>
    </row>
    <row r="2354" ht="16.6" customHeight="1">
      <c r="A2354" s="29">
        <v>44501</v>
      </c>
      <c r="B2354" s="30">
        <v>36.9</v>
      </c>
      <c r="C2354" s="19">
        <v>37</v>
      </c>
      <c r="D2354" s="19">
        <v>37.455</v>
      </c>
      <c r="E2354" s="31"/>
      <c r="F2354" s="30">
        <v>21.1</v>
      </c>
      <c r="G2354" s="19">
        <v>21.4</v>
      </c>
      <c r="H2354" s="19">
        <v>22.875</v>
      </c>
      <c r="I2354" s="32"/>
      <c r="J2354" s="33">
        <v>26.1620000000003</v>
      </c>
      <c r="K2354" s="33">
        <v>32.924</v>
      </c>
      <c r="L2354" s="33">
        <v>23.4190476190476</v>
      </c>
      <c r="M2354" s="7"/>
      <c r="N2354" s="7"/>
      <c r="O2354" s="19">
        <f>AVERAGE(B2356,F2356)</f>
        <v>24.1166666666667</v>
      </c>
      <c r="P2354" t="s" s="34">
        <v>16</v>
      </c>
    </row>
    <row r="2355" ht="16.6" customHeight="1">
      <c r="A2355" s="29">
        <v>44531</v>
      </c>
      <c r="B2355" s="30">
        <v>38.4</v>
      </c>
      <c r="C2355" s="19">
        <v>38.7</v>
      </c>
      <c r="D2355" s="19">
        <v>39.105</v>
      </c>
      <c r="E2355" s="31"/>
      <c r="F2355" s="30">
        <v>23.2</v>
      </c>
      <c r="G2355" s="19">
        <v>23.6</v>
      </c>
      <c r="H2355" s="19">
        <v>25.1285714285714</v>
      </c>
      <c r="I2355" s="32"/>
      <c r="J2355" s="33">
        <v>35.8140000000004</v>
      </c>
      <c r="K2355" s="33">
        <v>38.392</v>
      </c>
      <c r="L2355" s="33">
        <v>36.56</v>
      </c>
      <c r="M2355" s="7"/>
      <c r="N2355" s="7"/>
      <c r="O2355" s="19">
        <f>AVERAGE(D2356,H2356)</f>
        <v>25.376626367054</v>
      </c>
      <c r="P2355" t="s" s="34">
        <v>17</v>
      </c>
    </row>
    <row r="2356" ht="16.6" customHeight="1">
      <c r="A2356" t="s" s="35">
        <v>18</v>
      </c>
      <c r="B2356" s="36">
        <f>AVERAGE(B2344:B2355)</f>
        <v>31.7666666666667</v>
      </c>
      <c r="C2356" s="36">
        <f>AVERAGE(C2344:C2355)</f>
        <v>31.8583333333333</v>
      </c>
      <c r="D2356" s="36">
        <f>AVERAGE(D2344:D2355)</f>
        <v>32.581641604010</v>
      </c>
      <c r="E2356" s="37"/>
      <c r="F2356" s="36">
        <f>AVERAGE(F2344:F2355)</f>
        <v>16.4666666666667</v>
      </c>
      <c r="G2356" s="36">
        <f>AVERAGE(G2344:G2355)</f>
        <v>16.975</v>
      </c>
      <c r="H2356" s="36">
        <f>AVERAGE(H2344:H2355)</f>
        <v>18.171611130098</v>
      </c>
      <c r="I2356" s="38"/>
      <c r="J2356" s="36">
        <f>AVERAGE(J2344:J2355)</f>
        <v>21.9710000000003</v>
      </c>
      <c r="K2356" s="36">
        <f>AVERAGE(K2344:K2355)</f>
        <v>20.4403333333333</v>
      </c>
      <c r="L2356" s="36">
        <f>AVERAGE(L2344:L2355)</f>
        <v>20.3001803751804</v>
      </c>
      <c r="M2356" s="7"/>
      <c r="N2356" s="7"/>
      <c r="O2356" s="19">
        <f>O2355-O2354</f>
        <v>1.2599597003873</v>
      </c>
      <c r="P2356" t="s" s="39">
        <v>19</v>
      </c>
    </row>
    <row r="2357" ht="16.6" customHeight="1">
      <c r="A2357" t="s" s="40">
        <v>20</v>
      </c>
      <c r="B2357" s="49"/>
      <c r="C2357" s="19"/>
      <c r="D2357" t="s" s="40">
        <v>55</v>
      </c>
      <c r="E2357" s="37"/>
      <c r="F2357" s="49"/>
      <c r="G2357" s="19"/>
      <c r="H2357" t="s" s="40">
        <v>21</v>
      </c>
      <c r="I2357" s="32"/>
      <c r="J2357" s="19"/>
      <c r="K2357" s="19"/>
      <c r="L2357" s="19"/>
      <c r="M2357" s="43"/>
      <c r="N2357" s="19"/>
      <c r="O2357" s="19"/>
      <c r="P2357" s="19"/>
    </row>
    <row r="2358" ht="16.6" customHeight="1">
      <c r="A2358" s="55"/>
      <c r="B2358" s="49"/>
      <c r="C2358" s="19"/>
      <c r="D2358" s="19"/>
      <c r="E2358" s="37"/>
      <c r="F2358" s="49"/>
      <c r="G2358" s="19"/>
      <c r="H2358" s="19"/>
      <c r="I2358" s="32"/>
      <c r="J2358" s="19"/>
      <c r="K2358" s="19"/>
      <c r="L2358" s="19"/>
      <c r="M2358" s="43"/>
      <c r="N2358" s="19"/>
      <c r="O2358" s="19"/>
      <c r="P2358" s="19"/>
    </row>
    <row r="2359" ht="46.65" customHeight="1">
      <c r="A2359" t="s" s="20">
        <v>1017</v>
      </c>
      <c r="B2359" t="s" s="21">
        <v>150</v>
      </c>
      <c r="C2359" t="s" s="22">
        <v>1018</v>
      </c>
      <c r="D2359" t="s" s="22">
        <v>1019</v>
      </c>
      <c r="E2359" s="23"/>
      <c r="F2359" t="s" s="21">
        <v>153</v>
      </c>
      <c r="G2359" t="s" s="24">
        <v>1018</v>
      </c>
      <c r="H2359" t="s" s="24">
        <v>1019</v>
      </c>
      <c r="I2359" s="32"/>
      <c r="J2359" t="s" s="21">
        <v>1013</v>
      </c>
      <c r="K2359" t="s" s="26">
        <v>1020</v>
      </c>
      <c r="L2359" t="s" s="26">
        <v>1021</v>
      </c>
      <c r="M2359" s="43"/>
      <c r="N2359" s="19"/>
      <c r="O2359" s="19"/>
      <c r="P2359" s="19"/>
    </row>
    <row r="2360" ht="16.6" customHeight="1">
      <c r="A2360" s="29">
        <v>44197</v>
      </c>
      <c r="B2360" s="30">
        <v>37.5</v>
      </c>
      <c r="C2360" s="19">
        <v>40.5</v>
      </c>
      <c r="D2360" s="19">
        <v>40.5</v>
      </c>
      <c r="E2360" s="31"/>
      <c r="F2360" s="30">
        <v>23.3</v>
      </c>
      <c r="G2360" s="19">
        <v>27.8</v>
      </c>
      <c r="H2360" s="19">
        <v>27.8</v>
      </c>
      <c r="I2360" s="32"/>
      <c r="J2360" s="19">
        <v>38.6080000000005</v>
      </c>
      <c r="K2360" s="19">
        <v>33.52</v>
      </c>
      <c r="L2360" s="19">
        <v>18.24</v>
      </c>
      <c r="M2360" s="43"/>
      <c r="N2360" s="19"/>
      <c r="O2360" s="19"/>
      <c r="P2360" s="19"/>
    </row>
    <row r="2361" ht="16.6" customHeight="1">
      <c r="A2361" s="29">
        <v>44228</v>
      </c>
      <c r="B2361" s="30">
        <v>37</v>
      </c>
      <c r="C2361" s="19">
        <v>39.12</v>
      </c>
      <c r="D2361" s="19">
        <v>39.12</v>
      </c>
      <c r="E2361" s="31"/>
      <c r="F2361" s="30">
        <v>23.4</v>
      </c>
      <c r="G2361" s="19">
        <v>25.6</v>
      </c>
      <c r="H2361" s="19">
        <v>25.6</v>
      </c>
      <c r="I2361" s="32"/>
      <c r="J2361" s="19">
        <v>43.6880000000005</v>
      </c>
      <c r="K2361" s="19">
        <v>35.984</v>
      </c>
      <c r="L2361" s="19">
        <v>20.6</v>
      </c>
      <c r="M2361" s="43"/>
      <c r="N2361" s="19"/>
      <c r="O2361" s="19"/>
      <c r="P2361" s="19"/>
    </row>
    <row r="2362" ht="16.6" customHeight="1">
      <c r="A2362" s="29">
        <v>44256</v>
      </c>
      <c r="B2362" s="30">
        <v>34.4</v>
      </c>
      <c r="C2362" s="19">
        <v>35.6</v>
      </c>
      <c r="D2362" s="19">
        <v>35.6</v>
      </c>
      <c r="E2362" s="31"/>
      <c r="F2362" s="30">
        <v>20.1</v>
      </c>
      <c r="G2362" s="19">
        <v>23.28</v>
      </c>
      <c r="H2362" s="19">
        <v>23.28</v>
      </c>
      <c r="I2362" s="32"/>
      <c r="J2362" s="19">
        <v>43.4340000000005</v>
      </c>
      <c r="K2362" s="19">
        <v>35.444</v>
      </c>
      <c r="L2362" s="19">
        <v>49.08</v>
      </c>
      <c r="M2362" s="43"/>
      <c r="N2362" s="19"/>
      <c r="O2362" s="19"/>
      <c r="P2362" s="19"/>
    </row>
    <row r="2363" ht="16.6" customHeight="1">
      <c r="A2363" s="29">
        <v>44287</v>
      </c>
      <c r="B2363" s="30">
        <v>30.2</v>
      </c>
      <c r="C2363" s="19">
        <v>31.7</v>
      </c>
      <c r="D2363" s="19">
        <v>31.7</v>
      </c>
      <c r="E2363" s="31"/>
      <c r="F2363" s="30">
        <v>15.3</v>
      </c>
      <c r="G2363" s="19">
        <v>18.46</v>
      </c>
      <c r="H2363" s="19">
        <v>18.46</v>
      </c>
      <c r="I2363" s="32"/>
      <c r="J2363" s="19">
        <v>24.6380000000003</v>
      </c>
      <c r="K2363" s="19">
        <v>23.628</v>
      </c>
      <c r="L2363" s="19">
        <v>5.84</v>
      </c>
      <c r="M2363" s="43"/>
      <c r="N2363" s="19"/>
      <c r="O2363" s="19"/>
      <c r="P2363" s="19"/>
    </row>
    <row r="2364" ht="16.6" customHeight="1">
      <c r="A2364" s="29">
        <v>44317</v>
      </c>
      <c r="B2364" s="30">
        <v>25.2</v>
      </c>
      <c r="C2364" s="19">
        <v>25.9</v>
      </c>
      <c r="D2364" s="19">
        <v>25.9</v>
      </c>
      <c r="E2364" s="31"/>
      <c r="F2364" s="30">
        <v>10.4</v>
      </c>
      <c r="G2364" s="19">
        <v>12.42</v>
      </c>
      <c r="H2364" s="19">
        <v>12.42</v>
      </c>
      <c r="I2364" s="32"/>
      <c r="J2364" s="19">
        <v>19.3040000000002</v>
      </c>
      <c r="K2364" s="19">
        <v>15.044</v>
      </c>
      <c r="L2364" s="19">
        <v>2.32</v>
      </c>
      <c r="M2364" s="43"/>
      <c r="N2364" s="19"/>
      <c r="O2364" s="19"/>
      <c r="P2364" s="19"/>
    </row>
    <row r="2365" ht="16.6" customHeight="1">
      <c r="A2365" s="29">
        <v>44348</v>
      </c>
      <c r="B2365" s="30">
        <v>21.6</v>
      </c>
      <c r="C2365" s="19">
        <v>22.66</v>
      </c>
      <c r="D2365" s="19">
        <v>22.66</v>
      </c>
      <c r="E2365" s="31"/>
      <c r="F2365" s="30">
        <v>7.7</v>
      </c>
      <c r="G2365" s="19">
        <v>8.66</v>
      </c>
      <c r="H2365" s="19">
        <v>8.66</v>
      </c>
      <c r="I2365" s="32"/>
      <c r="J2365" s="19">
        <v>19.8120000000002</v>
      </c>
      <c r="K2365" s="19">
        <v>20.764</v>
      </c>
      <c r="L2365" s="19">
        <v>14.08</v>
      </c>
      <c r="M2365" s="43"/>
      <c r="N2365" s="19"/>
      <c r="O2365" s="19"/>
      <c r="P2365" s="19"/>
    </row>
    <row r="2366" ht="16.6" customHeight="1">
      <c r="A2366" s="29">
        <v>44378</v>
      </c>
      <c r="B2366" s="30">
        <v>21.1</v>
      </c>
      <c r="C2366" s="19">
        <v>23.7</v>
      </c>
      <c r="D2366" s="19">
        <v>23.7</v>
      </c>
      <c r="E2366" s="31"/>
      <c r="F2366" s="30">
        <v>5.9</v>
      </c>
      <c r="G2366" s="19">
        <v>7.825</v>
      </c>
      <c r="H2366" s="19">
        <v>7.825</v>
      </c>
      <c r="I2366" s="32"/>
      <c r="J2366" s="19">
        <v>14.4780000000002</v>
      </c>
      <c r="K2366" s="19">
        <v>18.632</v>
      </c>
      <c r="L2366" s="19">
        <v>1.68</v>
      </c>
      <c r="M2366" s="43"/>
      <c r="N2366" s="19"/>
      <c r="O2366" s="19"/>
      <c r="P2366" s="19"/>
    </row>
    <row r="2367" ht="16.6" customHeight="1">
      <c r="A2367" s="29">
        <v>44409</v>
      </c>
      <c r="B2367" s="30">
        <v>24.2</v>
      </c>
      <c r="C2367" s="19">
        <v>24.76</v>
      </c>
      <c r="D2367" s="19">
        <v>24.76</v>
      </c>
      <c r="E2367" s="31"/>
      <c r="F2367" s="30">
        <v>7.7</v>
      </c>
      <c r="G2367" s="19">
        <v>11.5333333333333</v>
      </c>
      <c r="H2367" s="19">
        <v>11.5333333333333</v>
      </c>
      <c r="I2367" s="32"/>
      <c r="J2367" s="19">
        <v>10.4140000000001</v>
      </c>
      <c r="K2367" s="19">
        <v>9.640000000000001</v>
      </c>
      <c r="L2367" s="19">
        <v>14.32</v>
      </c>
      <c r="M2367" s="43"/>
      <c r="N2367" s="19"/>
      <c r="O2367" s="19"/>
      <c r="P2367" s="19"/>
    </row>
    <row r="2368" ht="16.6" customHeight="1">
      <c r="A2368" s="29">
        <v>44440</v>
      </c>
      <c r="B2368" s="30">
        <v>28.5</v>
      </c>
      <c r="C2368" s="19">
        <v>29.2</v>
      </c>
      <c r="D2368" s="19">
        <v>29.2</v>
      </c>
      <c r="E2368" s="31"/>
      <c r="F2368" s="30">
        <v>11.4</v>
      </c>
      <c r="G2368" s="19">
        <v>15.2833333333333</v>
      </c>
      <c r="H2368" s="19">
        <v>15.2833333333333</v>
      </c>
      <c r="I2368" s="32"/>
      <c r="J2368" s="19">
        <v>11.9380000000001</v>
      </c>
      <c r="K2368" s="19">
        <v>12.548</v>
      </c>
      <c r="L2368" s="19">
        <v>20.56</v>
      </c>
      <c r="M2368" s="43"/>
      <c r="N2368" s="19"/>
      <c r="O2368" s="19"/>
      <c r="P2368" s="19"/>
    </row>
    <row r="2369" ht="16.6" customHeight="1">
      <c r="A2369" s="29">
        <v>44470</v>
      </c>
      <c r="B2369" s="30">
        <v>32.6</v>
      </c>
      <c r="C2369" s="19">
        <v>33.1</v>
      </c>
      <c r="D2369" s="19">
        <v>33.1</v>
      </c>
      <c r="E2369" s="31"/>
      <c r="F2369" s="30">
        <v>15.9</v>
      </c>
      <c r="G2369" s="19">
        <v>20.1333333333333</v>
      </c>
      <c r="H2369" s="19">
        <v>20.1333333333333</v>
      </c>
      <c r="I2369" s="32"/>
      <c r="J2369" s="19">
        <v>17.5260000000002</v>
      </c>
      <c r="K2369" s="19">
        <v>16.36</v>
      </c>
      <c r="L2369" s="19">
        <v>11.16</v>
      </c>
      <c r="M2369" s="43"/>
      <c r="N2369" s="19"/>
      <c r="O2369" s="19"/>
      <c r="P2369" s="19"/>
    </row>
    <row r="2370" ht="16.6" customHeight="1">
      <c r="A2370" s="29">
        <v>44501</v>
      </c>
      <c r="B2370" s="30">
        <v>35.7</v>
      </c>
      <c r="C2370" s="19">
        <v>36.88</v>
      </c>
      <c r="D2370" s="19">
        <v>36.88</v>
      </c>
      <c r="E2370" s="31"/>
      <c r="F2370" s="30">
        <v>19.5</v>
      </c>
      <c r="G2370" s="19">
        <v>23.95</v>
      </c>
      <c r="H2370" s="19">
        <v>23.95</v>
      </c>
      <c r="I2370" s="32"/>
      <c r="J2370" s="19">
        <v>24.3840000000003</v>
      </c>
      <c r="K2370" s="19">
        <v>25.244</v>
      </c>
      <c r="L2370" s="19">
        <v>9.16</v>
      </c>
      <c r="M2370" s="43"/>
      <c r="N2370" s="19"/>
      <c r="O2370" s="19">
        <f>AVERAGE(B2372,F2372)</f>
        <v>22.8333333333334</v>
      </c>
      <c r="P2370" t="s" s="34">
        <v>16</v>
      </c>
    </row>
    <row r="2371" ht="16.6" customHeight="1">
      <c r="A2371" s="29">
        <v>44531</v>
      </c>
      <c r="B2371" s="30">
        <v>37.3</v>
      </c>
      <c r="C2371" s="19">
        <v>39.74</v>
      </c>
      <c r="D2371" s="19">
        <v>39.74</v>
      </c>
      <c r="E2371" s="31"/>
      <c r="F2371" s="30">
        <v>22.1</v>
      </c>
      <c r="G2371" s="19">
        <v>28.2666666666667</v>
      </c>
      <c r="H2371" s="19">
        <v>28.2666666666667</v>
      </c>
      <c r="I2371" s="32"/>
      <c r="J2371" s="19">
        <v>38.6080000000005</v>
      </c>
      <c r="K2371" s="19">
        <v>43.56</v>
      </c>
      <c r="L2371" s="19">
        <v>14.32</v>
      </c>
      <c r="M2371" s="43"/>
      <c r="N2371" s="49"/>
      <c r="O2371" s="19">
        <f>AVERAGE(D2372,H2372)</f>
        <v>25.2529861111111</v>
      </c>
      <c r="P2371" t="s" s="34">
        <v>17</v>
      </c>
    </row>
    <row r="2372" ht="16.6" customHeight="1">
      <c r="A2372" t="s" s="35">
        <v>18</v>
      </c>
      <c r="B2372" s="36">
        <f>AVERAGE(B2360:B2371)</f>
        <v>30.4416666666667</v>
      </c>
      <c r="C2372" s="36">
        <f>AVERAGE(C2360:C2371)</f>
        <v>31.905</v>
      </c>
      <c r="D2372" s="36">
        <f>AVERAGE(D2360:D2371)</f>
        <v>31.905</v>
      </c>
      <c r="E2372" s="37"/>
      <c r="F2372" s="36">
        <f>AVERAGE(F2360:F2371)</f>
        <v>15.225</v>
      </c>
      <c r="G2372" s="36">
        <f>AVERAGE(G2360:G2371)</f>
        <v>18.6009722222222</v>
      </c>
      <c r="H2372" s="36">
        <f>AVERAGE(H2360:H2371)</f>
        <v>18.6009722222222</v>
      </c>
      <c r="I2372" s="38"/>
      <c r="J2372" s="36">
        <f>AVERAGE(J2360:J2371)</f>
        <v>25.5693333333336</v>
      </c>
      <c r="K2372" s="36">
        <f>AVERAGE(K2360:K2371)</f>
        <v>24.1973333333333</v>
      </c>
      <c r="L2372" s="36">
        <f>AVERAGE(L2360:L2371)</f>
        <v>15.1133333333333</v>
      </c>
      <c r="M2372" s="50"/>
      <c r="N2372" s="19"/>
      <c r="O2372" s="19">
        <f>O2371-O2370</f>
        <v>2.4196527777777</v>
      </c>
      <c r="P2372" t="s" s="39">
        <v>19</v>
      </c>
    </row>
    <row r="2373" ht="16.6" customHeight="1">
      <c r="A2373" s="55"/>
      <c r="B2373" s="49"/>
      <c r="C2373" s="19"/>
      <c r="D2373" s="19"/>
      <c r="E2373" s="37"/>
      <c r="F2373" s="49"/>
      <c r="G2373" s="19"/>
      <c r="H2373" t="s" s="40">
        <v>21</v>
      </c>
      <c r="I2373" s="32"/>
      <c r="J2373" s="19"/>
      <c r="K2373" s="19"/>
      <c r="L2373" s="19"/>
      <c r="M2373" s="43"/>
      <c r="N2373" s="19"/>
      <c r="O2373" s="19"/>
      <c r="P2373" s="19"/>
    </row>
    <row r="2374" ht="16.6" customHeight="1">
      <c r="A2374" s="55"/>
      <c r="B2374" s="49"/>
      <c r="C2374" s="19"/>
      <c r="D2374" s="19"/>
      <c r="E2374" s="37"/>
      <c r="F2374" s="49"/>
      <c r="G2374" s="19"/>
      <c r="H2374" s="19"/>
      <c r="I2374" s="32"/>
      <c r="J2374" s="19"/>
      <c r="K2374" s="19"/>
      <c r="L2374" s="19"/>
      <c r="M2374" s="43"/>
      <c r="N2374" s="28"/>
      <c r="O2374" s="19"/>
      <c r="P2374" s="19"/>
    </row>
    <row r="2375" ht="46.65" customHeight="1">
      <c r="A2375" t="s" s="20">
        <v>1022</v>
      </c>
      <c r="B2375" t="s" s="21">
        <v>150</v>
      </c>
      <c r="C2375" t="s" s="22">
        <v>1023</v>
      </c>
      <c r="D2375" t="s" s="22">
        <v>1024</v>
      </c>
      <c r="E2375" s="23"/>
      <c r="F2375" t="s" s="21">
        <v>153</v>
      </c>
      <c r="G2375" t="s" s="24">
        <v>1023</v>
      </c>
      <c r="H2375" t="s" s="24">
        <v>1024</v>
      </c>
      <c r="I2375" s="25"/>
      <c r="J2375" t="s" s="21">
        <v>232</v>
      </c>
      <c r="K2375" t="s" s="26">
        <v>1025</v>
      </c>
      <c r="L2375" t="s" s="26">
        <v>1026</v>
      </c>
      <c r="M2375" t="s" s="45">
        <v>1027</v>
      </c>
      <c r="N2375" s="7"/>
      <c r="O2375" s="19"/>
      <c r="P2375" s="19"/>
    </row>
    <row r="2376" ht="16.6" customHeight="1">
      <c r="A2376" s="29">
        <v>44197</v>
      </c>
      <c r="B2376" s="30">
        <v>29.8</v>
      </c>
      <c r="C2376" s="19">
        <v>30.4</v>
      </c>
      <c r="D2376" s="19">
        <v>30.8727272727273</v>
      </c>
      <c r="E2376" s="31"/>
      <c r="F2376" s="30">
        <v>20.8</v>
      </c>
      <c r="G2376" s="19">
        <v>21.5</v>
      </c>
      <c r="H2376" s="19">
        <v>21.5863636363636</v>
      </c>
      <c r="I2376" s="32"/>
      <c r="J2376" s="33">
        <v>233.680000000003</v>
      </c>
      <c r="K2376" s="33">
        <v>238.624</v>
      </c>
      <c r="L2376" s="33">
        <v>141.240909090909</v>
      </c>
      <c r="M2376" s="7"/>
      <c r="N2376" s="7"/>
      <c r="O2376" s="19"/>
      <c r="P2376" s="47"/>
    </row>
    <row r="2377" ht="16.6" customHeight="1">
      <c r="A2377" s="29">
        <v>44228</v>
      </c>
      <c r="B2377" s="30">
        <v>29.8</v>
      </c>
      <c r="C2377" s="19">
        <v>30.2</v>
      </c>
      <c r="D2377" s="19">
        <v>30.6954545454545</v>
      </c>
      <c r="E2377" s="31"/>
      <c r="F2377" s="30">
        <v>20.8</v>
      </c>
      <c r="G2377" s="19">
        <v>21.5</v>
      </c>
      <c r="H2377" s="19">
        <v>21.6772727272727</v>
      </c>
      <c r="I2377" s="32"/>
      <c r="J2377" s="33">
        <v>157.226000000002</v>
      </c>
      <c r="K2377" s="33">
        <v>158.408</v>
      </c>
      <c r="L2377" s="33">
        <v>154.490909090909</v>
      </c>
      <c r="M2377" s="7"/>
      <c r="N2377" s="7"/>
      <c r="O2377" s="19"/>
      <c r="P2377" s="47"/>
    </row>
    <row r="2378" ht="16.6" customHeight="1">
      <c r="A2378" s="29">
        <v>44256</v>
      </c>
      <c r="B2378" s="30">
        <v>28.9</v>
      </c>
      <c r="C2378" s="19">
        <v>29.3</v>
      </c>
      <c r="D2378" s="19">
        <v>29.7545454545455</v>
      </c>
      <c r="E2378" s="31"/>
      <c r="F2378" s="30">
        <v>19.4</v>
      </c>
      <c r="G2378" s="19">
        <v>20.1</v>
      </c>
      <c r="H2378" s="19">
        <v>20.5</v>
      </c>
      <c r="I2378" s="32"/>
      <c r="J2378" s="33">
        <v>131.826000000002</v>
      </c>
      <c r="K2378" s="33">
        <v>124.836</v>
      </c>
      <c r="L2378" s="33">
        <v>113.131818181818</v>
      </c>
      <c r="M2378" s="7"/>
      <c r="N2378" s="7"/>
      <c r="O2378" s="19"/>
      <c r="P2378" s="47"/>
    </row>
    <row r="2379" ht="16.6" customHeight="1">
      <c r="A2379" s="29">
        <v>44287</v>
      </c>
      <c r="B2379" s="30">
        <v>27.4</v>
      </c>
      <c r="C2379" s="19">
        <v>27.5</v>
      </c>
      <c r="D2379" s="19">
        <v>27.9318181818182</v>
      </c>
      <c r="E2379" s="31"/>
      <c r="F2379" s="30">
        <v>16.9</v>
      </c>
      <c r="G2379" s="19">
        <v>17.6</v>
      </c>
      <c r="H2379" s="19">
        <v>17.7909090909091</v>
      </c>
      <c r="I2379" s="32"/>
      <c r="J2379" s="33">
        <v>79.248000000001</v>
      </c>
      <c r="K2379" s="33">
        <v>77.42</v>
      </c>
      <c r="L2379" s="33">
        <v>42.7818181818182</v>
      </c>
      <c r="M2379" s="7"/>
      <c r="N2379" s="7"/>
      <c r="O2379" s="19"/>
      <c r="P2379" s="47"/>
    </row>
    <row r="2380" ht="16.6" customHeight="1">
      <c r="A2380" s="29">
        <v>44317</v>
      </c>
      <c r="B2380" s="30">
        <v>24.8</v>
      </c>
      <c r="C2380" s="19">
        <v>24.8</v>
      </c>
      <c r="D2380" s="19">
        <v>25.2590909090909</v>
      </c>
      <c r="E2380" s="31"/>
      <c r="F2380" s="30">
        <v>12.9</v>
      </c>
      <c r="G2380" s="19">
        <v>14.2</v>
      </c>
      <c r="H2380" s="19">
        <v>14.1090909090909</v>
      </c>
      <c r="I2380" s="32"/>
      <c r="J2380" s="33">
        <v>68.0720000000008</v>
      </c>
      <c r="K2380" s="33">
        <v>51.788</v>
      </c>
      <c r="L2380" s="33">
        <v>44.5272727272727</v>
      </c>
      <c r="M2380" s="7"/>
      <c r="N2380" s="7"/>
      <c r="O2380" s="19"/>
      <c r="P2380" s="47"/>
    </row>
    <row r="2381" ht="16.6" customHeight="1">
      <c r="A2381" s="29">
        <v>44348</v>
      </c>
      <c r="B2381" s="30">
        <v>22.6</v>
      </c>
      <c r="C2381" s="19">
        <v>22.7</v>
      </c>
      <c r="D2381" s="19">
        <v>22.9590909090909</v>
      </c>
      <c r="E2381" s="31"/>
      <c r="F2381" s="30">
        <v>11.1</v>
      </c>
      <c r="G2381" s="19">
        <v>11.7</v>
      </c>
      <c r="H2381" s="19">
        <v>12.1636363636364</v>
      </c>
      <c r="I2381" s="32"/>
      <c r="J2381" s="33">
        <v>75.18400000000091</v>
      </c>
      <c r="K2381" s="33">
        <v>78.952</v>
      </c>
      <c r="L2381" s="33">
        <v>65.7045454545455</v>
      </c>
      <c r="M2381" s="7"/>
      <c r="N2381" s="7"/>
      <c r="O2381" s="19"/>
      <c r="P2381" s="19"/>
    </row>
    <row r="2382" ht="16.6" customHeight="1">
      <c r="A2382" s="29">
        <v>44378</v>
      </c>
      <c r="B2382" s="30">
        <v>22.2</v>
      </c>
      <c r="C2382" s="19">
        <v>22.3</v>
      </c>
      <c r="D2382" s="19">
        <v>22.8952380952381</v>
      </c>
      <c r="E2382" s="31"/>
      <c r="F2382" s="30">
        <v>9.300000000000001</v>
      </c>
      <c r="G2382" s="19">
        <v>10.3</v>
      </c>
      <c r="H2382" s="19">
        <v>10.552380952381</v>
      </c>
      <c r="I2382" s="32"/>
      <c r="J2382" s="33">
        <v>45.7200000000006</v>
      </c>
      <c r="K2382" s="33">
        <v>34.996</v>
      </c>
      <c r="L2382" s="33">
        <v>27.1772727272727</v>
      </c>
      <c r="M2382" s="7"/>
      <c r="N2382" s="7"/>
      <c r="O2382" s="19"/>
      <c r="P2382" s="19"/>
    </row>
    <row r="2383" ht="16.6" customHeight="1">
      <c r="A2383" s="29">
        <v>44409</v>
      </c>
      <c r="B2383" s="30">
        <v>23.2</v>
      </c>
      <c r="C2383" s="19">
        <v>23.6</v>
      </c>
      <c r="D2383" s="19">
        <v>24.1380952380952</v>
      </c>
      <c r="E2383" s="31"/>
      <c r="F2383" s="30">
        <v>9.9</v>
      </c>
      <c r="G2383" s="19">
        <v>10.8</v>
      </c>
      <c r="H2383" s="19">
        <v>10.9952380952381</v>
      </c>
      <c r="I2383" s="32"/>
      <c r="J2383" s="33">
        <v>33.2740000000004</v>
      </c>
      <c r="K2383" s="33">
        <v>24.14</v>
      </c>
      <c r="L2383" s="33">
        <v>32.785</v>
      </c>
      <c r="M2383" s="7"/>
      <c r="N2383" s="7"/>
      <c r="O2383" s="19"/>
      <c r="P2383" s="19"/>
    </row>
    <row r="2384" ht="16.6" customHeight="1">
      <c r="A2384" s="29">
        <v>44440</v>
      </c>
      <c r="B2384" s="30">
        <v>25.2</v>
      </c>
      <c r="C2384" s="19">
        <v>25.7</v>
      </c>
      <c r="D2384" s="19">
        <v>26.3095238095238</v>
      </c>
      <c r="E2384" s="31"/>
      <c r="F2384" s="30">
        <v>12.9</v>
      </c>
      <c r="G2384" s="19">
        <v>13.7</v>
      </c>
      <c r="H2384" s="19">
        <v>14.0761904761905</v>
      </c>
      <c r="I2384" s="32"/>
      <c r="J2384" s="33">
        <v>41.6560000000005</v>
      </c>
      <c r="K2384" s="33">
        <v>27.728</v>
      </c>
      <c r="L2384" s="33">
        <v>27.8095238095238</v>
      </c>
      <c r="M2384" s="7"/>
      <c r="N2384" s="7"/>
      <c r="O2384" s="19"/>
      <c r="P2384" s="19"/>
    </row>
    <row r="2385" ht="16.6" customHeight="1">
      <c r="A2385" s="29">
        <v>44470</v>
      </c>
      <c r="B2385" s="30">
        <v>26.9</v>
      </c>
      <c r="C2385" s="19">
        <v>27.1</v>
      </c>
      <c r="D2385" s="19">
        <v>27.7333333333333</v>
      </c>
      <c r="E2385" s="31"/>
      <c r="F2385" s="30">
        <v>15.9</v>
      </c>
      <c r="G2385" s="19">
        <v>16.6</v>
      </c>
      <c r="H2385" s="19">
        <v>16.8571428571429</v>
      </c>
      <c r="I2385" s="32"/>
      <c r="J2385" s="33">
        <v>50.5460000000006</v>
      </c>
      <c r="K2385" s="33">
        <v>48.548</v>
      </c>
      <c r="L2385" s="33">
        <v>83.28571428571431</v>
      </c>
      <c r="M2385" s="7"/>
      <c r="N2385" s="7"/>
      <c r="O2385" s="19"/>
      <c r="P2385" s="19"/>
    </row>
    <row r="2386" ht="16.6" customHeight="1">
      <c r="A2386" s="29">
        <v>44501</v>
      </c>
      <c r="B2386" s="30">
        <v>28.6</v>
      </c>
      <c r="C2386" s="19">
        <v>28.6</v>
      </c>
      <c r="D2386" s="19">
        <v>29.0904761904762</v>
      </c>
      <c r="E2386" s="31"/>
      <c r="F2386" s="30">
        <v>18.4</v>
      </c>
      <c r="G2386" s="19">
        <v>18.8</v>
      </c>
      <c r="H2386" s="19">
        <v>18.8047619047619</v>
      </c>
      <c r="I2386" s="32"/>
      <c r="J2386" s="33">
        <v>62.4840000000008</v>
      </c>
      <c r="K2386" s="33">
        <v>63.04</v>
      </c>
      <c r="L2386" s="33">
        <v>65.352380952381</v>
      </c>
      <c r="M2386" s="7"/>
      <c r="N2386" s="7"/>
      <c r="O2386" s="19">
        <f>AVERAGE(B2388,F2388)</f>
        <v>21.1708333333333</v>
      </c>
      <c r="P2386" t="s" s="34">
        <v>16</v>
      </c>
    </row>
    <row r="2387" ht="16.6" customHeight="1">
      <c r="A2387" s="29">
        <v>44531</v>
      </c>
      <c r="B2387" s="30">
        <v>29.9</v>
      </c>
      <c r="C2387" s="19">
        <v>29.7</v>
      </c>
      <c r="D2387" s="19">
        <v>30.3333333333333</v>
      </c>
      <c r="E2387" s="31"/>
      <c r="F2387" s="30">
        <v>20.5</v>
      </c>
      <c r="G2387" s="19">
        <v>20.5</v>
      </c>
      <c r="H2387" s="19">
        <v>20.8047619047619</v>
      </c>
      <c r="I2387" s="32"/>
      <c r="J2387" s="33">
        <v>125.222000000002</v>
      </c>
      <c r="K2387" s="33">
        <v>126.836</v>
      </c>
      <c r="L2387" s="33">
        <v>120.542857142857</v>
      </c>
      <c r="M2387" s="7"/>
      <c r="N2387" s="7"/>
      <c r="O2387" s="19">
        <f>AVERAGE(D2388,H2388)</f>
        <v>21.9954365079365</v>
      </c>
      <c r="P2387" t="s" s="34">
        <v>17</v>
      </c>
    </row>
    <row r="2388" ht="16.6" customHeight="1">
      <c r="A2388" t="s" s="35">
        <v>18</v>
      </c>
      <c r="B2388" s="36">
        <f>AVERAGE(B2376:B2387)</f>
        <v>26.6083333333333</v>
      </c>
      <c r="C2388" s="36">
        <f>AVERAGE(C2376:C2387)</f>
        <v>26.825</v>
      </c>
      <c r="D2388" s="36">
        <f>AVERAGE(D2376:D2387)</f>
        <v>27.3310606060606</v>
      </c>
      <c r="E2388" s="37"/>
      <c r="F2388" s="36">
        <f>AVERAGE(F2376:F2387)</f>
        <v>15.7333333333333</v>
      </c>
      <c r="G2388" s="36">
        <f>AVERAGE(G2376:G2387)</f>
        <v>16.4416666666667</v>
      </c>
      <c r="H2388" s="36">
        <f>AVERAGE(H2376:H2387)</f>
        <v>16.6598124098124</v>
      </c>
      <c r="I2388" s="38"/>
      <c r="J2388" s="36">
        <f>AVERAGE(J2376:J2387)</f>
        <v>92.01150000000121</v>
      </c>
      <c r="K2388" s="36">
        <f>AVERAGE(K2376:K2387)</f>
        <v>87.943</v>
      </c>
      <c r="L2388" s="36">
        <f>AVERAGE(L2376:L2387)</f>
        <v>76.5691684704184</v>
      </c>
      <c r="M2388" s="7"/>
      <c r="N2388" s="7"/>
      <c r="O2388" s="19">
        <f>O2387-O2386</f>
        <v>0.8246031746032</v>
      </c>
      <c r="P2388" t="s" s="39">
        <v>19</v>
      </c>
    </row>
    <row r="2389" ht="16.6" customHeight="1">
      <c r="A2389" t="s" s="40">
        <v>20</v>
      </c>
      <c r="B2389" s="49"/>
      <c r="C2389" s="19"/>
      <c r="D2389" t="s" s="40">
        <v>55</v>
      </c>
      <c r="E2389" s="37"/>
      <c r="F2389" s="49"/>
      <c r="G2389" s="19"/>
      <c r="H2389" t="s" s="40">
        <v>21</v>
      </c>
      <c r="I2389" s="32"/>
      <c r="J2389" s="19"/>
      <c r="K2389" s="19"/>
      <c r="L2389" s="19"/>
      <c r="M2389" s="43"/>
      <c r="N2389" s="19"/>
      <c r="O2389" s="19"/>
      <c r="P2389" s="19"/>
    </row>
    <row r="2390" ht="16.6" customHeight="1">
      <c r="A2390" s="55"/>
      <c r="B2390" s="49"/>
      <c r="C2390" s="19"/>
      <c r="D2390" s="19"/>
      <c r="E2390" s="37"/>
      <c r="F2390" s="49"/>
      <c r="G2390" s="19"/>
      <c r="H2390" s="19"/>
      <c r="I2390" s="32"/>
      <c r="J2390" s="19"/>
      <c r="K2390" s="19"/>
      <c r="L2390" s="19"/>
      <c r="M2390" s="43"/>
      <c r="N2390" s="19"/>
      <c r="O2390" s="19"/>
      <c r="P2390" s="28"/>
    </row>
    <row r="2391" ht="46.65" customHeight="1">
      <c r="A2391" t="s" s="20">
        <v>1028</v>
      </c>
      <c r="B2391" t="s" s="21">
        <v>150</v>
      </c>
      <c r="C2391" t="s" s="22">
        <v>1029</v>
      </c>
      <c r="D2391" t="s" s="22">
        <v>1030</v>
      </c>
      <c r="E2391" s="23"/>
      <c r="F2391" t="s" s="21">
        <v>153</v>
      </c>
      <c r="G2391" t="s" s="24">
        <v>1029</v>
      </c>
      <c r="H2391" t="s" s="24">
        <v>1030</v>
      </c>
      <c r="I2391" s="25"/>
      <c r="J2391" t="s" s="21">
        <v>145</v>
      </c>
      <c r="K2391" t="s" s="26">
        <v>1031</v>
      </c>
      <c r="L2391" t="s" s="26">
        <v>1032</v>
      </c>
      <c r="M2391" t="s" s="45">
        <v>1033</v>
      </c>
      <c r="N2391" s="7"/>
      <c r="O2391" s="19"/>
      <c r="P2391" s="19"/>
    </row>
    <row r="2392" ht="16.6" customHeight="1">
      <c r="A2392" s="29">
        <v>44197</v>
      </c>
      <c r="B2392" s="30">
        <v>32.1</v>
      </c>
      <c r="C2392" s="19">
        <v>33.8</v>
      </c>
      <c r="D2392" s="19">
        <v>33.8</v>
      </c>
      <c r="E2392" s="31"/>
      <c r="F2392" s="30">
        <v>19</v>
      </c>
      <c r="G2392" s="19">
        <v>20.8</v>
      </c>
      <c r="H2392" s="19">
        <v>20.8</v>
      </c>
      <c r="I2392" s="32"/>
      <c r="J2392" s="33">
        <v>121.666000000001</v>
      </c>
      <c r="K2392" s="33">
        <v>124.64</v>
      </c>
      <c r="L2392" s="33">
        <v>81.4210526315789</v>
      </c>
      <c r="M2392" s="7"/>
      <c r="N2392" s="7"/>
      <c r="O2392" s="19"/>
      <c r="P2392" s="19"/>
    </row>
    <row r="2393" ht="16.6" customHeight="1">
      <c r="A2393" s="29">
        <v>44228</v>
      </c>
      <c r="B2393" s="30">
        <v>31.9</v>
      </c>
      <c r="C2393" s="19">
        <v>32.9</v>
      </c>
      <c r="D2393" s="19">
        <v>32.9</v>
      </c>
      <c r="E2393" s="31"/>
      <c r="F2393" s="30">
        <v>19.1</v>
      </c>
      <c r="G2393" s="19">
        <v>20.7</v>
      </c>
      <c r="H2393" s="19">
        <v>20.7</v>
      </c>
      <c r="I2393" s="32"/>
      <c r="J2393" s="33">
        <v>122.174000000001</v>
      </c>
      <c r="K2393" s="33">
        <v>105.584</v>
      </c>
      <c r="L2393" s="33">
        <v>90.4210526315789</v>
      </c>
      <c r="M2393" s="7"/>
      <c r="N2393" s="7"/>
      <c r="O2393" s="19"/>
      <c r="P2393" s="19"/>
    </row>
    <row r="2394" ht="16.6" customHeight="1">
      <c r="A2394" s="29">
        <v>44256</v>
      </c>
      <c r="B2394" s="30">
        <v>30.6</v>
      </c>
      <c r="C2394" s="19">
        <v>31.3</v>
      </c>
      <c r="D2394" s="19">
        <v>31.3</v>
      </c>
      <c r="E2394" s="31"/>
      <c r="F2394" s="30">
        <v>17</v>
      </c>
      <c r="G2394" s="19">
        <v>19.1</v>
      </c>
      <c r="H2394" s="19">
        <v>19.1</v>
      </c>
      <c r="I2394" s="32"/>
      <c r="J2394" s="33">
        <v>77.978000000001</v>
      </c>
      <c r="K2394" s="33">
        <v>83.14</v>
      </c>
      <c r="L2394" s="33">
        <v>72.6105263157895</v>
      </c>
      <c r="M2394" s="7"/>
      <c r="N2394" s="7"/>
      <c r="O2394" s="19"/>
      <c r="P2394" s="19"/>
    </row>
    <row r="2395" ht="16.6" customHeight="1">
      <c r="A2395" s="29">
        <v>44287</v>
      </c>
      <c r="B2395" s="30">
        <v>28.8</v>
      </c>
      <c r="C2395" s="19">
        <v>29.1</v>
      </c>
      <c r="D2395" s="19">
        <v>29.1</v>
      </c>
      <c r="E2395" s="31"/>
      <c r="F2395" s="30">
        <v>13.4</v>
      </c>
      <c r="G2395" s="19">
        <v>15.2</v>
      </c>
      <c r="H2395" s="19">
        <v>15.2</v>
      </c>
      <c r="I2395" s="32"/>
      <c r="J2395" s="33">
        <v>35.8140000000004</v>
      </c>
      <c r="K2395" s="33">
        <v>35.108</v>
      </c>
      <c r="L2395" s="33">
        <v>21.5263157894737</v>
      </c>
      <c r="M2395" s="7"/>
      <c r="N2395" s="7"/>
      <c r="O2395" s="19"/>
      <c r="P2395" s="19"/>
    </row>
    <row r="2396" ht="16.6" customHeight="1">
      <c r="A2396" s="29">
        <v>44317</v>
      </c>
      <c r="B2396" s="30">
        <v>25.5</v>
      </c>
      <c r="C2396" s="19">
        <v>25.6</v>
      </c>
      <c r="D2396" s="19">
        <v>25.6</v>
      </c>
      <c r="E2396" s="31"/>
      <c r="F2396" s="30">
        <v>8.9</v>
      </c>
      <c r="G2396" s="19">
        <v>10.7</v>
      </c>
      <c r="H2396" s="19">
        <v>10.7</v>
      </c>
      <c r="I2396" s="32"/>
      <c r="J2396" s="33">
        <v>39.8780000000005</v>
      </c>
      <c r="K2396" s="33">
        <v>31.476</v>
      </c>
      <c r="L2396" s="33">
        <v>25.4210526315789</v>
      </c>
      <c r="M2396" s="7"/>
      <c r="N2396" s="7"/>
      <c r="O2396" s="19"/>
      <c r="P2396" s="19"/>
    </row>
    <row r="2397" ht="16.6" customHeight="1">
      <c r="A2397" s="29">
        <v>44348</v>
      </c>
      <c r="B2397" s="30">
        <v>22.6</v>
      </c>
      <c r="C2397" s="19">
        <v>22.9</v>
      </c>
      <c r="D2397" s="19">
        <v>22.9</v>
      </c>
      <c r="E2397" s="31"/>
      <c r="F2397" s="30">
        <v>6.9</v>
      </c>
      <c r="G2397" s="19">
        <v>8.699999999999999</v>
      </c>
      <c r="H2397" s="19">
        <v>8.699999999999999</v>
      </c>
      <c r="I2397" s="32"/>
      <c r="J2397" s="33">
        <v>48.0060000000006</v>
      </c>
      <c r="K2397" s="33">
        <v>54.096</v>
      </c>
      <c r="L2397" s="33">
        <v>32.0526315789474</v>
      </c>
      <c r="M2397" s="7"/>
      <c r="N2397" s="7"/>
      <c r="O2397" s="19"/>
      <c r="P2397" s="19"/>
    </row>
    <row r="2398" ht="16.6" customHeight="1">
      <c r="A2398" s="29">
        <v>44378</v>
      </c>
      <c r="B2398" s="30">
        <v>22.1</v>
      </c>
      <c r="C2398" s="19">
        <v>22.8</v>
      </c>
      <c r="D2398" s="19">
        <v>22.8</v>
      </c>
      <c r="E2398" s="31"/>
      <c r="F2398" s="30">
        <v>5.1</v>
      </c>
      <c r="G2398" s="19">
        <v>7.3</v>
      </c>
      <c r="H2398" s="19">
        <v>7.3</v>
      </c>
      <c r="I2398" s="32"/>
      <c r="J2398" s="33">
        <v>36.5760000000004</v>
      </c>
      <c r="K2398" s="33">
        <v>31.232</v>
      </c>
      <c r="L2398" s="33">
        <v>20.0526315789474</v>
      </c>
      <c r="M2398" s="7"/>
      <c r="N2398" s="7"/>
      <c r="O2398" s="19"/>
      <c r="P2398" s="19"/>
    </row>
    <row r="2399" ht="16.6" customHeight="1">
      <c r="A2399" s="29">
        <v>44409</v>
      </c>
      <c r="B2399" s="30">
        <v>23.8</v>
      </c>
      <c r="C2399" s="19">
        <v>24.8</v>
      </c>
      <c r="D2399" s="19">
        <v>24.8</v>
      </c>
      <c r="E2399" s="31"/>
      <c r="F2399" s="30">
        <v>5.7</v>
      </c>
      <c r="G2399" s="19">
        <v>7.7</v>
      </c>
      <c r="H2399" s="19">
        <v>7.7</v>
      </c>
      <c r="I2399" s="32"/>
      <c r="J2399" s="33">
        <v>29.9720000000004</v>
      </c>
      <c r="K2399" s="33">
        <v>23.268</v>
      </c>
      <c r="L2399" s="33">
        <v>23.6333333333333</v>
      </c>
      <c r="M2399" s="7"/>
      <c r="N2399" s="7"/>
      <c r="O2399" s="19"/>
      <c r="P2399" s="19"/>
    </row>
    <row r="2400" ht="16.6" customHeight="1">
      <c r="A2400" s="29">
        <v>44440</v>
      </c>
      <c r="B2400" s="30">
        <v>27.2</v>
      </c>
      <c r="C2400" s="19">
        <v>28.1</v>
      </c>
      <c r="D2400" s="19">
        <v>28.1</v>
      </c>
      <c r="E2400" s="31"/>
      <c r="F2400" s="30">
        <v>9.300000000000001</v>
      </c>
      <c r="G2400" s="19">
        <v>11.5</v>
      </c>
      <c r="H2400" s="19">
        <v>11.5</v>
      </c>
      <c r="I2400" s="32"/>
      <c r="J2400" s="33">
        <v>39.8780000000005</v>
      </c>
      <c r="K2400" s="33">
        <v>35.892</v>
      </c>
      <c r="L2400" s="33">
        <v>28.2777777777778</v>
      </c>
      <c r="M2400" s="7"/>
      <c r="N2400" s="7"/>
      <c r="O2400" s="19"/>
      <c r="P2400" s="19"/>
    </row>
    <row r="2401" ht="16.6" customHeight="1">
      <c r="A2401" s="29">
        <v>44470</v>
      </c>
      <c r="B2401" s="30">
        <v>29.9</v>
      </c>
      <c r="C2401" s="19">
        <v>30.3</v>
      </c>
      <c r="D2401" s="19">
        <v>30.3</v>
      </c>
      <c r="E2401" s="31"/>
      <c r="F2401" s="30">
        <v>13.1</v>
      </c>
      <c r="G2401" s="19">
        <v>15.1</v>
      </c>
      <c r="H2401" s="19">
        <v>15.1</v>
      </c>
      <c r="I2401" s="32"/>
      <c r="J2401" s="33">
        <v>59.1820000000007</v>
      </c>
      <c r="K2401" s="33">
        <v>52.828</v>
      </c>
      <c r="L2401" s="33">
        <v>74.3555555555556</v>
      </c>
      <c r="M2401" s="7"/>
      <c r="N2401" s="7"/>
      <c r="O2401" s="19"/>
      <c r="P2401" s="19"/>
    </row>
    <row r="2402" ht="16.6" customHeight="1">
      <c r="A2402" s="29">
        <v>44501</v>
      </c>
      <c r="B2402" s="30">
        <v>32</v>
      </c>
      <c r="C2402" s="19">
        <v>31.9</v>
      </c>
      <c r="D2402" s="19">
        <v>31.9</v>
      </c>
      <c r="E2402" s="31"/>
      <c r="F2402" s="30">
        <v>16.3</v>
      </c>
      <c r="G2402" s="19">
        <v>17.5</v>
      </c>
      <c r="H2402" s="19">
        <v>17.5</v>
      </c>
      <c r="I2402" s="32"/>
      <c r="J2402" s="33">
        <v>71.3740000000009</v>
      </c>
      <c r="K2402" s="33">
        <v>72.148</v>
      </c>
      <c r="L2402" s="33">
        <v>51.2</v>
      </c>
      <c r="M2402" s="7"/>
      <c r="N2402" s="7"/>
      <c r="O2402" s="19">
        <f>AVERAGE(B2404,F2404)</f>
        <v>20.4875</v>
      </c>
      <c r="P2402" t="s" s="34">
        <v>16</v>
      </c>
    </row>
    <row r="2403" ht="16.6" customHeight="1">
      <c r="A2403" s="29">
        <v>44531</v>
      </c>
      <c r="B2403" s="30">
        <v>32.8</v>
      </c>
      <c r="C2403" s="19">
        <v>32.9</v>
      </c>
      <c r="D2403" s="19">
        <v>32.9</v>
      </c>
      <c r="E2403" s="31"/>
      <c r="F2403" s="30">
        <v>18.6</v>
      </c>
      <c r="G2403" s="19">
        <v>19.6</v>
      </c>
      <c r="H2403" s="19">
        <v>19.6</v>
      </c>
      <c r="I2403" s="32"/>
      <c r="J2403" s="33">
        <v>104.394000000001</v>
      </c>
      <c r="K2403" s="33">
        <v>120.744</v>
      </c>
      <c r="L2403" s="33">
        <v>80.4588235294118</v>
      </c>
      <c r="M2403" s="7"/>
      <c r="N2403" s="7"/>
      <c r="O2403" s="19">
        <f>AVERAGE(D2404,H2404)</f>
        <v>21.6791666666667</v>
      </c>
      <c r="P2403" t="s" s="34">
        <v>17</v>
      </c>
    </row>
    <row r="2404" ht="16.6" customHeight="1">
      <c r="A2404" t="s" s="35">
        <v>18</v>
      </c>
      <c r="B2404" s="36">
        <f>AVERAGE(B2392:B2403)</f>
        <v>28.275</v>
      </c>
      <c r="C2404" s="36">
        <f>AVERAGE(C2392:C2403)</f>
        <v>28.8666666666667</v>
      </c>
      <c r="D2404" s="36">
        <f>AVERAGE(D2392:D2403)</f>
        <v>28.8666666666667</v>
      </c>
      <c r="E2404" s="37"/>
      <c r="F2404" s="36">
        <f>AVERAGE(F2392:F2403)</f>
        <v>12.7</v>
      </c>
      <c r="G2404" s="36">
        <f>AVERAGE(G2392:G2403)</f>
        <v>14.4916666666667</v>
      </c>
      <c r="H2404" s="36">
        <f>AVERAGE(H2392:H2403)</f>
        <v>14.4916666666667</v>
      </c>
      <c r="I2404" s="38"/>
      <c r="J2404" s="36">
        <f>AVERAGE(J2392:J2403)</f>
        <v>65.574333333334</v>
      </c>
      <c r="K2404" s="36">
        <f>AVERAGE(K2392:K2403)</f>
        <v>64.17966666666671</v>
      </c>
      <c r="L2404" s="36">
        <f>AVERAGE(L2392:L2403)</f>
        <v>50.1192294461644</v>
      </c>
      <c r="M2404" s="7"/>
      <c r="N2404" s="7"/>
      <c r="O2404" s="19">
        <f>O2403-O2402</f>
        <v>1.1916666666667</v>
      </c>
      <c r="P2404" t="s" s="39">
        <v>19</v>
      </c>
    </row>
    <row r="2405" ht="16.6" customHeight="1">
      <c r="A2405" t="s" s="40">
        <v>20</v>
      </c>
      <c r="B2405" s="49"/>
      <c r="C2405" s="19"/>
      <c r="D2405" t="s" s="40">
        <v>55</v>
      </c>
      <c r="E2405" s="37"/>
      <c r="F2405" s="49"/>
      <c r="G2405" s="19"/>
      <c r="H2405" t="s" s="40">
        <v>21</v>
      </c>
      <c r="I2405" s="32"/>
      <c r="J2405" s="19"/>
      <c r="K2405" s="19"/>
      <c r="L2405" s="19"/>
      <c r="M2405" s="43"/>
      <c r="N2405" s="19"/>
      <c r="O2405" s="19"/>
      <c r="P2405" s="19"/>
    </row>
    <row r="2406" ht="16.6" customHeight="1">
      <c r="A2406" s="55"/>
      <c r="B2406" s="49"/>
      <c r="C2406" s="19"/>
      <c r="D2406" s="19"/>
      <c r="E2406" s="37"/>
      <c r="F2406" s="49"/>
      <c r="G2406" s="19"/>
      <c r="H2406" s="19"/>
      <c r="I2406" s="32"/>
      <c r="J2406" s="19"/>
      <c r="K2406" s="19"/>
      <c r="L2406" s="19"/>
      <c r="M2406" s="43"/>
      <c r="N2406" s="19"/>
      <c r="O2406" s="28"/>
      <c r="P2406" s="28"/>
    </row>
    <row r="2407" ht="46.65" customHeight="1">
      <c r="A2407" t="s" s="20">
        <v>1034</v>
      </c>
      <c r="B2407" t="s" s="21">
        <v>173</v>
      </c>
      <c r="C2407" t="s" s="22">
        <v>1035</v>
      </c>
      <c r="D2407" t="s" s="22">
        <v>1036</v>
      </c>
      <c r="E2407" s="23"/>
      <c r="F2407" t="s" s="21">
        <v>176</v>
      </c>
      <c r="G2407" t="s" s="24">
        <v>1035</v>
      </c>
      <c r="H2407" t="s" s="24">
        <v>1036</v>
      </c>
      <c r="I2407" s="32"/>
      <c r="J2407" t="s" s="21">
        <v>270</v>
      </c>
      <c r="K2407" t="s" s="26">
        <v>1037</v>
      </c>
      <c r="L2407" t="s" s="26">
        <v>1038</v>
      </c>
      <c r="M2407" t="s" s="45">
        <v>1039</v>
      </c>
      <c r="N2407" s="7"/>
      <c r="O2407" s="19"/>
      <c r="P2407" s="19"/>
    </row>
    <row r="2408" ht="16.6" customHeight="1">
      <c r="A2408" s="29">
        <v>44197</v>
      </c>
      <c r="B2408" s="30">
        <v>29.5</v>
      </c>
      <c r="C2408" s="19">
        <v>31.4</v>
      </c>
      <c r="D2408" s="19">
        <v>31.9636363636364</v>
      </c>
      <c r="E2408" s="31"/>
      <c r="F2408" s="30">
        <v>22.2</v>
      </c>
      <c r="G2408" s="19">
        <v>22.6</v>
      </c>
      <c r="H2408" s="19">
        <v>22.6954545454545</v>
      </c>
      <c r="I2408" s="32"/>
      <c r="J2408" s="33">
        <v>199.390000000002</v>
      </c>
      <c r="K2408" s="33">
        <v>193.786956521739</v>
      </c>
      <c r="L2408" s="33">
        <v>143.26</v>
      </c>
      <c r="M2408" s="7"/>
      <c r="N2408" s="7"/>
      <c r="O2408" s="19"/>
      <c r="P2408" s="19"/>
    </row>
    <row r="2409" ht="16.6" customHeight="1">
      <c r="A2409" s="29">
        <v>44228</v>
      </c>
      <c r="B2409" s="30">
        <v>29.5</v>
      </c>
      <c r="C2409" s="19">
        <v>31.1</v>
      </c>
      <c r="D2409" s="19">
        <v>31.4909090909091</v>
      </c>
      <c r="E2409" s="31"/>
      <c r="F2409" s="30">
        <v>22</v>
      </c>
      <c r="G2409" s="19">
        <v>22.5</v>
      </c>
      <c r="H2409" s="19">
        <v>22.7571428571429</v>
      </c>
      <c r="I2409" s="32"/>
      <c r="J2409" s="33">
        <v>177.292000000002</v>
      </c>
      <c r="K2409" s="33">
        <v>195.256521739130</v>
      </c>
      <c r="L2409" s="33">
        <v>149.466666666667</v>
      </c>
      <c r="M2409" s="7"/>
      <c r="N2409" s="7"/>
      <c r="O2409" s="19"/>
      <c r="P2409" s="19"/>
    </row>
    <row r="2410" ht="16.6" customHeight="1">
      <c r="A2410" s="29">
        <v>44256</v>
      </c>
      <c r="B2410" s="30">
        <v>28.9</v>
      </c>
      <c r="C2410" s="19">
        <v>30.2</v>
      </c>
      <c r="D2410" s="19">
        <v>30.5090909090909</v>
      </c>
      <c r="E2410" s="31"/>
      <c r="F2410" s="30">
        <v>20.9</v>
      </c>
      <c r="G2410" s="19">
        <v>21.6</v>
      </c>
      <c r="H2410" s="19">
        <v>21.9571428571429</v>
      </c>
      <c r="I2410" s="32"/>
      <c r="J2410" s="33">
        <v>126.746000000002</v>
      </c>
      <c r="K2410" s="33">
        <v>98.2086956521739</v>
      </c>
      <c r="L2410" s="33">
        <v>134.428571428571</v>
      </c>
      <c r="M2410" s="7"/>
      <c r="N2410" s="7"/>
      <c r="O2410" s="19"/>
      <c r="P2410" s="19"/>
    </row>
    <row r="2411" ht="16.6" customHeight="1">
      <c r="A2411" s="29">
        <v>44287</v>
      </c>
      <c r="B2411" s="30">
        <v>27.7</v>
      </c>
      <c r="C2411" s="19">
        <v>28.4</v>
      </c>
      <c r="D2411" s="19">
        <v>28.7333333333333</v>
      </c>
      <c r="E2411" s="31"/>
      <c r="F2411" s="30">
        <v>18.4</v>
      </c>
      <c r="G2411" s="19">
        <v>19.7</v>
      </c>
      <c r="H2411" s="19">
        <v>19.8142857142857</v>
      </c>
      <c r="I2411" s="32"/>
      <c r="J2411" s="33">
        <v>64.2620000000008</v>
      </c>
      <c r="K2411" s="33">
        <v>50.1347826086957</v>
      </c>
      <c r="L2411" s="33">
        <v>37.5904761904762</v>
      </c>
      <c r="M2411" s="7"/>
      <c r="N2411" s="7"/>
      <c r="O2411" s="19"/>
      <c r="P2411" s="19"/>
    </row>
    <row r="2412" ht="16.6" customHeight="1">
      <c r="A2412" s="29">
        <v>44317</v>
      </c>
      <c r="B2412" s="30">
        <v>25</v>
      </c>
      <c r="C2412" s="19">
        <v>25.7</v>
      </c>
      <c r="D2412" s="19">
        <v>26.2666666666667</v>
      </c>
      <c r="E2412" s="31"/>
      <c r="F2412" s="30">
        <v>14.8</v>
      </c>
      <c r="G2412" s="19">
        <v>17</v>
      </c>
      <c r="H2412" s="19">
        <v>16.9380952380952</v>
      </c>
      <c r="I2412" s="32"/>
      <c r="J2412" s="33">
        <v>46.9900000000006</v>
      </c>
      <c r="K2412" s="33">
        <v>35.2869565217391</v>
      </c>
      <c r="L2412" s="33">
        <v>24.9454545454545</v>
      </c>
      <c r="M2412" s="7"/>
      <c r="N2412" s="7"/>
      <c r="O2412" s="19"/>
      <c r="P2412" s="19"/>
    </row>
    <row r="2413" ht="16.6" customHeight="1">
      <c r="A2413" s="29">
        <v>44348</v>
      </c>
      <c r="B2413" s="30">
        <v>22.7</v>
      </c>
      <c r="C2413" s="19">
        <v>23.3</v>
      </c>
      <c r="D2413" s="19">
        <v>23.7333333333333</v>
      </c>
      <c r="E2413" s="31"/>
      <c r="F2413" s="30">
        <v>13</v>
      </c>
      <c r="G2413" s="19">
        <v>14.4</v>
      </c>
      <c r="H2413" s="19">
        <v>14.7095238095238</v>
      </c>
      <c r="I2413" s="32"/>
      <c r="J2413" s="33">
        <v>68.3260000000008</v>
      </c>
      <c r="K2413" s="33">
        <v>81.3739130434783</v>
      </c>
      <c r="L2413" s="33">
        <v>45.9727272727273</v>
      </c>
      <c r="M2413" s="7"/>
      <c r="N2413" s="7"/>
      <c r="O2413" s="19"/>
      <c r="P2413" s="19"/>
    </row>
    <row r="2414" ht="16.6" customHeight="1">
      <c r="A2414" s="29">
        <v>44378</v>
      </c>
      <c r="B2414" s="30">
        <v>22.1</v>
      </c>
      <c r="C2414" s="19">
        <v>23</v>
      </c>
      <c r="D2414" s="19">
        <v>23.795</v>
      </c>
      <c r="E2414" s="31"/>
      <c r="F2414" s="30">
        <v>11.4</v>
      </c>
      <c r="G2414" s="19">
        <v>13.5</v>
      </c>
      <c r="H2414" s="19">
        <v>13.92</v>
      </c>
      <c r="I2414" s="32"/>
      <c r="J2414" s="33">
        <v>40.8940000000005</v>
      </c>
      <c r="K2414" s="33">
        <v>36.4521739130435</v>
      </c>
      <c r="L2414" s="33">
        <v>28.1</v>
      </c>
      <c r="M2414" s="7"/>
      <c r="N2414" s="7"/>
      <c r="O2414" s="19"/>
      <c r="P2414" s="19"/>
    </row>
    <row r="2415" ht="16.6" customHeight="1">
      <c r="A2415" s="29">
        <v>44409</v>
      </c>
      <c r="B2415" s="30">
        <v>22.9</v>
      </c>
      <c r="C2415" s="19">
        <v>24.3</v>
      </c>
      <c r="D2415" s="19">
        <v>25.0714285714286</v>
      </c>
      <c r="E2415" s="31"/>
      <c r="F2415" s="30">
        <v>12.3</v>
      </c>
      <c r="G2415" s="19">
        <v>14.3</v>
      </c>
      <c r="H2415" s="19">
        <v>14.6095238095238</v>
      </c>
      <c r="I2415" s="32"/>
      <c r="J2415" s="33">
        <v>24.1300000000003</v>
      </c>
      <c r="K2415" s="33">
        <v>20.6260869565217</v>
      </c>
      <c r="L2415" s="33">
        <v>28.8857142857143</v>
      </c>
      <c r="M2415" s="7"/>
      <c r="N2415" s="7"/>
      <c r="O2415" s="19"/>
      <c r="P2415" s="19"/>
    </row>
    <row r="2416" ht="16.6" customHeight="1">
      <c r="A2416" s="29">
        <v>44440</v>
      </c>
      <c r="B2416" s="30">
        <v>24.9</v>
      </c>
      <c r="C2416" s="19">
        <v>26.6</v>
      </c>
      <c r="D2416" s="19">
        <v>27.3571428571429</v>
      </c>
      <c r="E2416" s="31"/>
      <c r="F2416" s="30">
        <v>15.2</v>
      </c>
      <c r="G2416" s="19">
        <v>16.6</v>
      </c>
      <c r="H2416" s="19">
        <v>17.0047619047619</v>
      </c>
      <c r="I2416" s="32"/>
      <c r="J2416" s="33">
        <v>33.7820000000004</v>
      </c>
      <c r="K2416" s="33">
        <v>25.9086956521739</v>
      </c>
      <c r="L2416" s="33">
        <v>24.2571428571429</v>
      </c>
      <c r="M2416" s="7"/>
      <c r="N2416" s="7"/>
      <c r="O2416" s="19"/>
      <c r="P2416" s="19"/>
    </row>
    <row r="2417" ht="16.6" customHeight="1">
      <c r="A2417" s="29">
        <v>44470</v>
      </c>
      <c r="B2417" s="30">
        <v>26.8</v>
      </c>
      <c r="C2417" s="19">
        <v>28.5</v>
      </c>
      <c r="D2417" s="19">
        <v>29.0095238095238</v>
      </c>
      <c r="E2417" s="31"/>
      <c r="F2417" s="30">
        <v>18.1</v>
      </c>
      <c r="G2417" s="19">
        <v>18.8</v>
      </c>
      <c r="H2417" s="19">
        <v>18.9857142857143</v>
      </c>
      <c r="I2417" s="32"/>
      <c r="J2417" s="33">
        <v>45.2120000000006</v>
      </c>
      <c r="K2417" s="33">
        <v>53.8260869565217</v>
      </c>
      <c r="L2417" s="33">
        <v>60.645</v>
      </c>
      <c r="M2417" s="7"/>
      <c r="N2417" s="7"/>
      <c r="O2417" s="19"/>
      <c r="P2417" s="19"/>
    </row>
    <row r="2418" ht="16.6" customHeight="1">
      <c r="A2418" s="29">
        <v>44501</v>
      </c>
      <c r="B2418" s="30">
        <v>28.3</v>
      </c>
      <c r="C2418" s="19">
        <v>30.1</v>
      </c>
      <c r="D2418" s="19">
        <v>30.647619047619</v>
      </c>
      <c r="E2418" s="31"/>
      <c r="F2418" s="30">
        <v>20.3</v>
      </c>
      <c r="G2418" s="19">
        <v>20.6</v>
      </c>
      <c r="H2418" s="19">
        <v>20.7190476190476</v>
      </c>
      <c r="I2418" s="32"/>
      <c r="J2418" s="33">
        <v>69.0880000000008</v>
      </c>
      <c r="K2418" s="33">
        <v>67.0869565217391</v>
      </c>
      <c r="L2418" s="33">
        <v>44.7238095238095</v>
      </c>
      <c r="M2418" s="7"/>
      <c r="N2418" s="7"/>
      <c r="O2418" s="19">
        <f>AVERAGE(B2420,F2420)</f>
        <v>22.0125</v>
      </c>
      <c r="P2418" t="s" s="34">
        <v>16</v>
      </c>
    </row>
    <row r="2419" ht="16.6" customHeight="1">
      <c r="A2419" s="29">
        <v>44531</v>
      </c>
      <c r="B2419" s="30">
        <v>29.6</v>
      </c>
      <c r="C2419" s="19">
        <v>31.1</v>
      </c>
      <c r="D2419" s="19">
        <v>31.6857142857143</v>
      </c>
      <c r="E2419" s="31"/>
      <c r="F2419" s="30">
        <v>21.8</v>
      </c>
      <c r="G2419" s="19">
        <v>21.9</v>
      </c>
      <c r="H2419" s="19">
        <v>22.152380952381</v>
      </c>
      <c r="I2419" s="32"/>
      <c r="J2419" s="33">
        <v>125.730000000002</v>
      </c>
      <c r="K2419" s="33">
        <v>123.3</v>
      </c>
      <c r="L2419" s="33">
        <v>114.714285714286</v>
      </c>
      <c r="M2419" s="7"/>
      <c r="N2419" s="7"/>
      <c r="O2419" s="19">
        <f>AVERAGE(D2420,H2420)</f>
        <v>23.6052696608947</v>
      </c>
      <c r="P2419" t="s" s="34">
        <v>17</v>
      </c>
    </row>
    <row r="2420" ht="16.6" customHeight="1">
      <c r="A2420" t="s" s="35">
        <v>18</v>
      </c>
      <c r="B2420" s="36">
        <f>AVERAGE(B2408:B2419)</f>
        <v>26.4916666666667</v>
      </c>
      <c r="C2420" s="36">
        <f>AVERAGE(C2408:C2419)</f>
        <v>27.8083333333333</v>
      </c>
      <c r="D2420" s="36">
        <f>AVERAGE(D2408:D2419)</f>
        <v>28.3552831890332</v>
      </c>
      <c r="E2420" s="37"/>
      <c r="F2420" s="36">
        <f>AVERAGE(F2408:F2419)</f>
        <v>17.5333333333333</v>
      </c>
      <c r="G2420" s="36">
        <f>AVERAGE(G2408:G2419)</f>
        <v>18.625</v>
      </c>
      <c r="H2420" s="36">
        <f>AVERAGE(H2408:H2419)</f>
        <v>18.8552561327561</v>
      </c>
      <c r="I2420" s="38"/>
      <c r="J2420" s="36">
        <f>AVERAGE(J2408:J2419)</f>
        <v>85.1535000000011</v>
      </c>
      <c r="K2420" s="36">
        <f>AVERAGE(K2408:K2419)</f>
        <v>81.77065217391301</v>
      </c>
      <c r="L2420" s="36">
        <f>AVERAGE(L2408:L2419)</f>
        <v>69.74915404040409</v>
      </c>
      <c r="M2420" s="7"/>
      <c r="N2420" s="7"/>
      <c r="O2420" s="19">
        <f>O2419-O2418</f>
        <v>1.5927696608947</v>
      </c>
      <c r="P2420" t="s" s="39">
        <v>19</v>
      </c>
    </row>
    <row r="2421" ht="16.6" customHeight="1">
      <c r="A2421" s="55"/>
      <c r="B2421" s="49"/>
      <c r="C2421" s="19"/>
      <c r="D2421" s="19"/>
      <c r="E2421" s="37"/>
      <c r="F2421" s="49"/>
      <c r="G2421" s="19"/>
      <c r="H2421" t="s" s="40">
        <v>21</v>
      </c>
      <c r="I2421" s="32"/>
      <c r="J2421" s="19"/>
      <c r="K2421" s="19"/>
      <c r="L2421" s="19"/>
      <c r="M2421" s="43"/>
      <c r="N2421" s="19"/>
      <c r="O2421" s="19"/>
      <c r="P2421" s="19"/>
    </row>
    <row r="2422" ht="16.6" customHeight="1">
      <c r="A2422" s="55"/>
      <c r="B2422" s="49"/>
      <c r="C2422" s="19"/>
      <c r="D2422" s="19"/>
      <c r="E2422" s="37"/>
      <c r="F2422" s="49"/>
      <c r="G2422" s="19"/>
      <c r="H2422" s="19"/>
      <c r="I2422" s="32"/>
      <c r="J2422" s="19"/>
      <c r="K2422" s="19"/>
      <c r="L2422" s="19"/>
      <c r="M2422" s="43"/>
      <c r="N2422" s="28"/>
      <c r="O2422" s="19"/>
      <c r="P2422" s="28"/>
    </row>
    <row r="2423" ht="46.65" customHeight="1">
      <c r="A2423" t="s" s="20">
        <v>1040</v>
      </c>
      <c r="B2423" t="s" s="21">
        <v>150</v>
      </c>
      <c r="C2423" t="s" s="22">
        <v>1041</v>
      </c>
      <c r="D2423" t="s" s="22">
        <v>1042</v>
      </c>
      <c r="E2423" s="23"/>
      <c r="F2423" t="s" s="21">
        <v>153</v>
      </c>
      <c r="G2423" t="s" s="24">
        <v>1041</v>
      </c>
      <c r="H2423" t="s" s="24">
        <v>1042</v>
      </c>
      <c r="I2423" s="25"/>
      <c r="J2423" t="s" s="21">
        <v>823</v>
      </c>
      <c r="K2423" t="s" s="26">
        <v>1043</v>
      </c>
      <c r="L2423" t="s" s="26">
        <v>1044</v>
      </c>
      <c r="M2423" t="s" s="45">
        <v>1045</v>
      </c>
      <c r="N2423" s="7"/>
      <c r="O2423" s="19"/>
      <c r="P2423" s="19"/>
    </row>
    <row r="2424" ht="16.6" customHeight="1">
      <c r="A2424" s="29">
        <v>44197</v>
      </c>
      <c r="B2424" s="30">
        <v>31.8</v>
      </c>
      <c r="C2424" s="19">
        <v>32</v>
      </c>
      <c r="D2424" s="19">
        <v>32.7</v>
      </c>
      <c r="E2424" s="31"/>
      <c r="F2424" s="30">
        <v>22.1</v>
      </c>
      <c r="G2424" s="19">
        <v>22.2</v>
      </c>
      <c r="H2424" s="19">
        <v>22.7590909090909</v>
      </c>
      <c r="I2424" s="32"/>
      <c r="J2424" s="33">
        <v>199.390000000002</v>
      </c>
      <c r="K2424" s="33">
        <v>191.58</v>
      </c>
      <c r="L2424" s="33">
        <v>99.6909090909091</v>
      </c>
      <c r="M2424" s="7"/>
      <c r="N2424" s="7"/>
      <c r="O2424" s="19"/>
      <c r="P2424" s="19"/>
    </row>
    <row r="2425" ht="16.6" customHeight="1">
      <c r="A2425" s="29">
        <v>44228</v>
      </c>
      <c r="B2425" s="30">
        <v>31.4</v>
      </c>
      <c r="C2425" s="19">
        <v>31.4</v>
      </c>
      <c r="D2425" s="19">
        <v>32.05</v>
      </c>
      <c r="E2425" s="31"/>
      <c r="F2425" s="30">
        <v>22.1</v>
      </c>
      <c r="G2425" s="19">
        <v>22.2</v>
      </c>
      <c r="H2425" s="19">
        <v>22.7590909090909</v>
      </c>
      <c r="I2425" s="32"/>
      <c r="J2425" s="33">
        <v>200.406000000002</v>
      </c>
      <c r="K2425" s="33">
        <v>184.688</v>
      </c>
      <c r="L2425" s="33">
        <v>144.409523809524</v>
      </c>
      <c r="M2425" s="7"/>
      <c r="N2425" s="7"/>
      <c r="O2425" s="19"/>
      <c r="P2425" s="19"/>
    </row>
    <row r="2426" ht="16.6" customHeight="1">
      <c r="A2426" s="29">
        <v>44256</v>
      </c>
      <c r="B2426" s="30">
        <v>30.7</v>
      </c>
      <c r="C2426" s="19">
        <v>30.6</v>
      </c>
      <c r="D2426" s="19">
        <v>31.1681818181818</v>
      </c>
      <c r="E2426" s="31"/>
      <c r="F2426" s="30">
        <v>20.9</v>
      </c>
      <c r="G2426" s="19">
        <v>20.9</v>
      </c>
      <c r="H2426" s="19">
        <v>21.5772727272727</v>
      </c>
      <c r="I2426" s="32"/>
      <c r="J2426" s="33">
        <v>115.570000000001</v>
      </c>
      <c r="K2426" s="33">
        <v>106.5</v>
      </c>
      <c r="L2426" s="33">
        <v>106.381818181818</v>
      </c>
      <c r="M2426" s="7"/>
      <c r="N2426" s="7"/>
      <c r="O2426" s="19"/>
      <c r="P2426" s="19"/>
    </row>
    <row r="2427" ht="16.6" customHeight="1">
      <c r="A2427" s="29">
        <v>44287</v>
      </c>
      <c r="B2427" s="30">
        <v>29.1</v>
      </c>
      <c r="C2427" s="19">
        <v>28.8</v>
      </c>
      <c r="D2427" s="19">
        <v>29.2863636363636</v>
      </c>
      <c r="E2427" s="31"/>
      <c r="F2427" s="30">
        <v>18.2</v>
      </c>
      <c r="G2427" s="19">
        <v>18</v>
      </c>
      <c r="H2427" s="19">
        <v>18.8636363636364</v>
      </c>
      <c r="I2427" s="32"/>
      <c r="J2427" s="33">
        <v>66.5480000000008</v>
      </c>
      <c r="K2427" s="33">
        <v>68.59999999999999</v>
      </c>
      <c r="L2427" s="33">
        <v>32.4363636363636</v>
      </c>
      <c r="M2427" s="7"/>
      <c r="N2427" s="7"/>
      <c r="O2427" s="19"/>
      <c r="P2427" s="19"/>
    </row>
    <row r="2428" ht="16.6" customHeight="1">
      <c r="A2428" s="29">
        <v>44317</v>
      </c>
      <c r="B2428" s="30">
        <v>26.4</v>
      </c>
      <c r="C2428" s="19">
        <v>26.1</v>
      </c>
      <c r="D2428" s="19">
        <v>26.7090909090909</v>
      </c>
      <c r="E2428" s="31"/>
      <c r="F2428" s="30">
        <v>14.2</v>
      </c>
      <c r="G2428" s="19">
        <v>14.3</v>
      </c>
      <c r="H2428" s="19">
        <v>14.5545454545455</v>
      </c>
      <c r="I2428" s="32"/>
      <c r="J2428" s="33">
        <v>41.4020000000005</v>
      </c>
      <c r="K2428" s="33">
        <v>30.048</v>
      </c>
      <c r="L2428" s="33">
        <v>25.6818181818182</v>
      </c>
      <c r="M2428" s="7"/>
      <c r="N2428" s="7"/>
      <c r="O2428" s="19"/>
      <c r="P2428" s="19"/>
    </row>
    <row r="2429" ht="16.6" customHeight="1">
      <c r="A2429" s="29">
        <v>44348</v>
      </c>
      <c r="B2429" s="30">
        <v>23.7</v>
      </c>
      <c r="C2429" s="19">
        <v>23.6</v>
      </c>
      <c r="D2429" s="19">
        <v>24.1272727272727</v>
      </c>
      <c r="E2429" s="31"/>
      <c r="F2429" s="30">
        <v>12.2</v>
      </c>
      <c r="G2429" s="19">
        <v>11.1</v>
      </c>
      <c r="H2429" s="19">
        <v>12.2727272727273</v>
      </c>
      <c r="I2429" s="32"/>
      <c r="J2429" s="33">
        <v>67.05600000000079</v>
      </c>
      <c r="K2429" s="33">
        <v>81.77200000000001</v>
      </c>
      <c r="L2429" s="33">
        <v>45.4</v>
      </c>
      <c r="M2429" s="7"/>
      <c r="N2429" s="7"/>
      <c r="O2429" s="19"/>
      <c r="P2429" s="19"/>
    </row>
    <row r="2430" ht="16.6" customHeight="1">
      <c r="A2430" s="29">
        <v>44378</v>
      </c>
      <c r="B2430" s="30">
        <v>23.4</v>
      </c>
      <c r="C2430" s="19">
        <v>23.3</v>
      </c>
      <c r="D2430" s="19">
        <v>24.0190476190476</v>
      </c>
      <c r="E2430" s="31"/>
      <c r="F2430" s="30">
        <v>10.4</v>
      </c>
      <c r="G2430" s="19">
        <v>9.699999999999999</v>
      </c>
      <c r="H2430" s="19">
        <v>10.647619047619</v>
      </c>
      <c r="I2430" s="32"/>
      <c r="J2430" s="33">
        <v>38.1000000000005</v>
      </c>
      <c r="K2430" s="33">
        <v>30.484</v>
      </c>
      <c r="L2430" s="33">
        <v>33.6363636363636</v>
      </c>
      <c r="M2430" s="7"/>
      <c r="N2430" s="7"/>
      <c r="O2430" s="19"/>
      <c r="P2430" s="19"/>
    </row>
    <row r="2431" ht="16.6" customHeight="1">
      <c r="A2431" s="29">
        <v>44409</v>
      </c>
      <c r="B2431" s="30">
        <v>25.1</v>
      </c>
      <c r="C2431" s="19">
        <v>24.9</v>
      </c>
      <c r="D2431" s="19">
        <v>25.7380952380952</v>
      </c>
      <c r="E2431" s="31"/>
      <c r="F2431" s="30">
        <v>11.4</v>
      </c>
      <c r="G2431" s="19">
        <v>10.8</v>
      </c>
      <c r="H2431" s="19">
        <v>11.2857142857143</v>
      </c>
      <c r="I2431" s="32"/>
      <c r="J2431" s="33">
        <v>21.5900000000003</v>
      </c>
      <c r="K2431" s="33">
        <v>20.96</v>
      </c>
      <c r="L2431" s="33">
        <v>22.02</v>
      </c>
      <c r="M2431" s="7"/>
      <c r="N2431" s="7"/>
      <c r="O2431" s="19"/>
      <c r="P2431" s="19"/>
    </row>
    <row r="2432" ht="16.6" customHeight="1">
      <c r="A2432" s="29">
        <v>44440</v>
      </c>
      <c r="B2432" s="30">
        <v>27.6</v>
      </c>
      <c r="C2432" s="19">
        <v>27.5</v>
      </c>
      <c r="D2432" s="19">
        <v>28.5571428571429</v>
      </c>
      <c r="E2432" s="31"/>
      <c r="F2432" s="30">
        <v>14.7</v>
      </c>
      <c r="G2432" s="19">
        <v>13.8</v>
      </c>
      <c r="H2432" s="19">
        <v>14.7238095238095</v>
      </c>
      <c r="I2432" s="32"/>
      <c r="J2432" s="33">
        <v>34.5440000000004</v>
      </c>
      <c r="K2432" s="33">
        <v>27.852</v>
      </c>
      <c r="L2432" s="33">
        <v>25.3047619047619</v>
      </c>
      <c r="M2432" s="7"/>
      <c r="N2432" s="7"/>
      <c r="O2432" s="19"/>
      <c r="P2432" s="19"/>
    </row>
    <row r="2433" ht="16.6" customHeight="1">
      <c r="A2433" s="29">
        <v>44470</v>
      </c>
      <c r="B2433" s="30">
        <v>30.1</v>
      </c>
      <c r="C2433" s="19">
        <v>29.7</v>
      </c>
      <c r="D2433" s="19">
        <v>30.352380952381</v>
      </c>
      <c r="E2433" s="31"/>
      <c r="F2433" s="30">
        <v>17.6</v>
      </c>
      <c r="G2433" s="19">
        <v>17.1</v>
      </c>
      <c r="H2433" s="19">
        <v>17.8809523809524</v>
      </c>
      <c r="I2433" s="32"/>
      <c r="J2433" s="33">
        <v>44.4500000000005</v>
      </c>
      <c r="K2433" s="33">
        <v>49.608</v>
      </c>
      <c r="L2433" s="33">
        <v>53.6190476190476</v>
      </c>
      <c r="M2433" s="7"/>
      <c r="N2433" s="7"/>
      <c r="O2433" s="19"/>
      <c r="P2433" s="19"/>
    </row>
    <row r="2434" ht="16.6" customHeight="1">
      <c r="A2434" s="29">
        <v>44501</v>
      </c>
      <c r="B2434" s="30">
        <v>31.4</v>
      </c>
      <c r="C2434" s="19">
        <v>31.3</v>
      </c>
      <c r="D2434" s="19">
        <v>31.5904761904762</v>
      </c>
      <c r="E2434" s="31"/>
      <c r="F2434" s="30">
        <v>19.8</v>
      </c>
      <c r="G2434" s="19">
        <v>19.6</v>
      </c>
      <c r="H2434" s="19">
        <v>20.0047619047619</v>
      </c>
      <c r="I2434" s="32"/>
      <c r="J2434" s="33">
        <v>58.9280000000007</v>
      </c>
      <c r="K2434" s="33">
        <v>61.136</v>
      </c>
      <c r="L2434" s="33">
        <v>56.62</v>
      </c>
      <c r="M2434" s="7"/>
      <c r="N2434" s="7"/>
      <c r="O2434" s="19">
        <f>AVERAGE(B2436,F2436)</f>
        <v>22.8458333333334</v>
      </c>
      <c r="P2434" t="s" s="34">
        <v>16</v>
      </c>
    </row>
    <row r="2435" ht="16.6" customHeight="1">
      <c r="A2435" s="29">
        <v>44531</v>
      </c>
      <c r="B2435" s="30">
        <v>32.4</v>
      </c>
      <c r="C2435" s="19">
        <v>32.2</v>
      </c>
      <c r="D2435" s="19">
        <v>32.8285714285714</v>
      </c>
      <c r="E2435" s="31"/>
      <c r="F2435" s="30">
        <v>21.6</v>
      </c>
      <c r="G2435" s="19">
        <v>21.3</v>
      </c>
      <c r="H2435" s="19">
        <v>21.8761904761905</v>
      </c>
      <c r="I2435" s="32"/>
      <c r="J2435" s="33">
        <v>121.666000000001</v>
      </c>
      <c r="K2435" s="33">
        <v>126.128</v>
      </c>
      <c r="L2435" s="33">
        <v>97.4421052631579</v>
      </c>
      <c r="M2435" s="7"/>
      <c r="N2435" s="7"/>
      <c r="O2435" s="19">
        <f>AVERAGE(D2436,H2436)</f>
        <v>23.2638347763348</v>
      </c>
      <c r="P2435" t="s" s="34">
        <v>17</v>
      </c>
    </row>
    <row r="2436" ht="16.6" customHeight="1">
      <c r="A2436" t="s" s="35">
        <v>18</v>
      </c>
      <c r="B2436" s="36">
        <f>AVERAGE(B2424:B2435)</f>
        <v>28.5916666666667</v>
      </c>
      <c r="C2436" s="36">
        <f>AVERAGE(C2424:C2435)</f>
        <v>28.45</v>
      </c>
      <c r="D2436" s="36">
        <f>AVERAGE(D2424:D2435)</f>
        <v>29.0938852813853</v>
      </c>
      <c r="E2436" s="37"/>
      <c r="F2436" s="36">
        <f>AVERAGE(F2424:F2435)</f>
        <v>17.1</v>
      </c>
      <c r="G2436" s="36">
        <f>AVERAGE(G2424:G2435)</f>
        <v>16.75</v>
      </c>
      <c r="H2436" s="36">
        <f>AVERAGE(H2424:H2435)</f>
        <v>17.4337842712843</v>
      </c>
      <c r="I2436" s="38"/>
      <c r="J2436" s="36">
        <f>AVERAGE(J2424:J2435)</f>
        <v>84.1375000000009</v>
      </c>
      <c r="K2436" s="36">
        <f>AVERAGE(K2424:K2435)</f>
        <v>81.613</v>
      </c>
      <c r="L2436" s="36">
        <f>AVERAGE(L2424:L2435)</f>
        <v>61.8868926103137</v>
      </c>
      <c r="M2436" s="7"/>
      <c r="N2436" s="7"/>
      <c r="O2436" s="19">
        <f>O2435-O2434</f>
        <v>0.4180014430014</v>
      </c>
      <c r="P2436" t="s" s="39">
        <v>19</v>
      </c>
    </row>
    <row r="2437" ht="16.6" customHeight="1">
      <c r="A2437" t="s" s="40">
        <v>371</v>
      </c>
      <c r="B2437" s="49"/>
      <c r="C2437" s="19"/>
      <c r="D2437" t="s" s="40">
        <v>55</v>
      </c>
      <c r="E2437" s="37"/>
      <c r="F2437" s="49"/>
      <c r="G2437" s="19"/>
      <c r="H2437" t="s" s="40">
        <v>21</v>
      </c>
      <c r="I2437" s="32"/>
      <c r="J2437" s="19"/>
      <c r="K2437" s="19"/>
      <c r="L2437" s="19"/>
      <c r="M2437" s="43"/>
      <c r="N2437" s="19"/>
      <c r="O2437" s="19"/>
      <c r="P2437" s="19"/>
    </row>
    <row r="2438" ht="16.6" customHeight="1">
      <c r="A2438" s="55"/>
      <c r="B2438" s="49"/>
      <c r="C2438" s="19"/>
      <c r="D2438" s="19"/>
      <c r="E2438" s="37"/>
      <c r="F2438" s="49"/>
      <c r="G2438" s="19"/>
      <c r="H2438" s="19"/>
      <c r="I2438" s="32"/>
      <c r="J2438" s="19"/>
      <c r="K2438" s="19"/>
      <c r="L2438" s="19"/>
      <c r="M2438" s="43"/>
      <c r="N2438" s="28"/>
      <c r="O2438" s="19"/>
      <c r="P2438" s="19"/>
    </row>
    <row r="2439" ht="46.65" customHeight="1">
      <c r="A2439" t="s" s="20">
        <v>1046</v>
      </c>
      <c r="B2439" t="s" s="21">
        <v>731</v>
      </c>
      <c r="C2439" t="s" s="22">
        <v>1047</v>
      </c>
      <c r="D2439" t="s" s="22">
        <v>1048</v>
      </c>
      <c r="E2439" s="23"/>
      <c r="F2439" t="s" s="21">
        <v>734</v>
      </c>
      <c r="G2439" t="s" s="24">
        <v>1047</v>
      </c>
      <c r="H2439" t="s" s="24">
        <v>1048</v>
      </c>
      <c r="I2439" s="25"/>
      <c r="J2439" t="s" s="21">
        <v>1049</v>
      </c>
      <c r="K2439" t="s" s="26">
        <v>1050</v>
      </c>
      <c r="L2439" t="s" s="26">
        <v>1051</v>
      </c>
      <c r="M2439" t="s" s="45">
        <v>1052</v>
      </c>
      <c r="N2439" s="7"/>
      <c r="O2439" s="19"/>
      <c r="P2439" s="19"/>
    </row>
    <row r="2440" ht="16.6" customHeight="1">
      <c r="A2440" s="29">
        <v>44197</v>
      </c>
      <c r="B2440" s="30">
        <v>29.7</v>
      </c>
      <c r="C2440" s="19">
        <v>29.1</v>
      </c>
      <c r="D2440" s="19">
        <v>29.2045454545455</v>
      </c>
      <c r="E2440" s="31"/>
      <c r="F2440" s="30">
        <v>20.5</v>
      </c>
      <c r="G2440" s="19">
        <v>21.4</v>
      </c>
      <c r="H2440" s="19">
        <v>21.4727272727273</v>
      </c>
      <c r="I2440" s="32"/>
      <c r="J2440" s="33">
        <v>165.354000000002</v>
      </c>
      <c r="K2440" s="33">
        <v>167.806666666667</v>
      </c>
      <c r="L2440" s="33">
        <v>121.968181818182</v>
      </c>
      <c r="M2440" s="7"/>
      <c r="N2440" s="7"/>
      <c r="O2440" s="19"/>
      <c r="P2440" s="19"/>
    </row>
    <row r="2441" ht="16.6" customHeight="1">
      <c r="A2441" s="29">
        <v>44228</v>
      </c>
      <c r="B2441" s="30">
        <v>29.2</v>
      </c>
      <c r="C2441" s="19">
        <v>29.1</v>
      </c>
      <c r="D2441" s="19">
        <v>29.0090909090909</v>
      </c>
      <c r="E2441" s="31"/>
      <c r="F2441" s="30">
        <v>20.3</v>
      </c>
      <c r="G2441" s="19">
        <v>21.2</v>
      </c>
      <c r="H2441" s="19">
        <v>21.1818181818182</v>
      </c>
      <c r="I2441" s="32"/>
      <c r="J2441" s="33">
        <v>158.750000000002</v>
      </c>
      <c r="K2441" s="33">
        <v>157.911111111111</v>
      </c>
      <c r="L2441" s="33">
        <v>140.714285714286</v>
      </c>
      <c r="M2441" s="7"/>
      <c r="N2441" s="7"/>
      <c r="O2441" s="19"/>
      <c r="P2441" s="19"/>
    </row>
    <row r="2442" ht="16.6" customHeight="1">
      <c r="A2442" s="29">
        <v>44256</v>
      </c>
      <c r="B2442" s="30">
        <v>27.9</v>
      </c>
      <c r="C2442" s="19">
        <v>28</v>
      </c>
      <c r="D2442" s="19">
        <v>28.0136363636364</v>
      </c>
      <c r="E2442" s="31"/>
      <c r="F2442" s="30">
        <v>19.1</v>
      </c>
      <c r="G2442" s="19">
        <v>19.8</v>
      </c>
      <c r="H2442" s="19">
        <v>19.8227272727273</v>
      </c>
      <c r="I2442" s="32"/>
      <c r="J2442" s="33">
        <v>145.034000000002</v>
      </c>
      <c r="K2442" s="33">
        <v>153.12</v>
      </c>
      <c r="L2442" s="33">
        <v>124.35</v>
      </c>
      <c r="M2442" s="7"/>
      <c r="N2442" s="7"/>
      <c r="O2442" s="19"/>
      <c r="P2442" s="19"/>
    </row>
    <row r="2443" ht="16.6" customHeight="1">
      <c r="A2443" s="29">
        <v>44287</v>
      </c>
      <c r="B2443" s="30">
        <v>26.1</v>
      </c>
      <c r="C2443" s="19">
        <v>26</v>
      </c>
      <c r="D2443" s="19">
        <v>26.1</v>
      </c>
      <c r="E2443" s="31"/>
      <c r="F2443" s="30">
        <v>16.4</v>
      </c>
      <c r="G2443" s="19">
        <v>16.5</v>
      </c>
      <c r="H2443" s="19">
        <v>16.5590909090909</v>
      </c>
      <c r="I2443" s="32"/>
      <c r="J2443" s="33">
        <v>95.25000000000119</v>
      </c>
      <c r="K2443" s="33">
        <v>88.3844444444444</v>
      </c>
      <c r="L2443" s="33">
        <v>70.23636363636361</v>
      </c>
      <c r="M2443" s="7"/>
      <c r="N2443" s="7"/>
      <c r="O2443" s="19"/>
      <c r="P2443" s="19"/>
    </row>
    <row r="2444" ht="16.6" customHeight="1">
      <c r="A2444" s="29">
        <v>44317</v>
      </c>
      <c r="B2444" s="30">
        <v>23.1</v>
      </c>
      <c r="C2444" s="19">
        <v>23.6</v>
      </c>
      <c r="D2444" s="19">
        <v>23.6681818181818</v>
      </c>
      <c r="E2444" s="31"/>
      <c r="F2444" s="30">
        <v>12.9</v>
      </c>
      <c r="G2444" s="19">
        <v>13</v>
      </c>
      <c r="H2444" s="19">
        <v>12.8318181818182</v>
      </c>
      <c r="I2444" s="32"/>
      <c r="J2444" s="33">
        <v>71.8820000000009</v>
      </c>
      <c r="K2444" s="33">
        <v>66.3111111111111</v>
      </c>
      <c r="L2444" s="33">
        <v>69.3333333333333</v>
      </c>
      <c r="M2444" s="7"/>
      <c r="N2444" s="7"/>
      <c r="O2444" s="19"/>
      <c r="P2444" s="19"/>
    </row>
    <row r="2445" ht="16.6" customHeight="1">
      <c r="A2445" s="29">
        <v>44348</v>
      </c>
      <c r="B2445" s="30">
        <v>20.7</v>
      </c>
      <c r="C2445" s="19">
        <v>21.3</v>
      </c>
      <c r="D2445" s="19">
        <v>21.4090909090909</v>
      </c>
      <c r="E2445" s="31"/>
      <c r="F2445" s="30">
        <v>10.6</v>
      </c>
      <c r="G2445" s="19">
        <v>10.8</v>
      </c>
      <c r="H2445" s="19">
        <v>10.9136363636364</v>
      </c>
      <c r="I2445" s="32"/>
      <c r="J2445" s="33">
        <v>72.3900000000009</v>
      </c>
      <c r="K2445" s="33">
        <v>70.2311111111111</v>
      </c>
      <c r="L2445" s="33">
        <v>68.59999999999999</v>
      </c>
      <c r="M2445" s="7"/>
      <c r="N2445" s="7"/>
      <c r="O2445" s="19"/>
      <c r="P2445" s="19"/>
    </row>
    <row r="2446" ht="16.6" customHeight="1">
      <c r="A2446" s="29">
        <v>44378</v>
      </c>
      <c r="B2446" s="30">
        <v>20.3</v>
      </c>
      <c r="C2446" s="19">
        <v>21</v>
      </c>
      <c r="D2446" s="19">
        <v>21.1761904761905</v>
      </c>
      <c r="E2446" s="31"/>
      <c r="F2446" s="30">
        <v>9.199999999999999</v>
      </c>
      <c r="G2446" s="19">
        <v>9.199999999999999</v>
      </c>
      <c r="H2446" s="19">
        <v>9.1952380952381</v>
      </c>
      <c r="I2446" s="32"/>
      <c r="J2446" s="33">
        <v>57.9120000000007</v>
      </c>
      <c r="K2446" s="33">
        <v>50.7288888888889</v>
      </c>
      <c r="L2446" s="33">
        <v>29.4909090909091</v>
      </c>
      <c r="M2446" s="7"/>
      <c r="N2446" s="7"/>
      <c r="O2446" s="19"/>
      <c r="P2446" s="19"/>
    </row>
    <row r="2447" ht="16.6" customHeight="1">
      <c r="A2447" s="29">
        <v>44409</v>
      </c>
      <c r="B2447" s="30">
        <v>21.8</v>
      </c>
      <c r="C2447" s="19">
        <v>22</v>
      </c>
      <c r="D2447" s="19">
        <v>22.252380952381</v>
      </c>
      <c r="E2447" s="31"/>
      <c r="F2447" s="30">
        <v>9.9</v>
      </c>
      <c r="G2447" s="19">
        <v>9.800000000000001</v>
      </c>
      <c r="H2447" s="19">
        <v>9.71904761904762</v>
      </c>
      <c r="I2447" s="32"/>
      <c r="J2447" s="33">
        <v>51.8160000000006</v>
      </c>
      <c r="K2447" s="33">
        <v>43.7888888888889</v>
      </c>
      <c r="L2447" s="33">
        <v>35.8095238095238</v>
      </c>
      <c r="M2447" s="7"/>
      <c r="N2447" s="7"/>
      <c r="O2447" s="19"/>
      <c r="P2447" s="19"/>
    </row>
    <row r="2448" ht="16.6" customHeight="1">
      <c r="A2448" s="29">
        <v>44440</v>
      </c>
      <c r="B2448" s="30">
        <v>24.3</v>
      </c>
      <c r="C2448" s="19">
        <v>24.2</v>
      </c>
      <c r="D2448" s="19">
        <v>24.3714285714286</v>
      </c>
      <c r="E2448" s="31"/>
      <c r="F2448" s="30">
        <v>12.7</v>
      </c>
      <c r="G2448" s="19">
        <v>12.9</v>
      </c>
      <c r="H2448" s="19">
        <v>12.952380952381</v>
      </c>
      <c r="I2448" s="32"/>
      <c r="J2448" s="33">
        <v>50.8000000000006</v>
      </c>
      <c r="K2448" s="33">
        <v>49.1533333333333</v>
      </c>
      <c r="L2448" s="33">
        <v>27.5809523809524</v>
      </c>
      <c r="M2448" s="7"/>
      <c r="N2448" s="7"/>
      <c r="O2448" s="19"/>
      <c r="P2448" s="19"/>
    </row>
    <row r="2449" ht="16.6" customHeight="1">
      <c r="A2449" s="29">
        <v>44470</v>
      </c>
      <c r="B2449" s="30">
        <v>26.5</v>
      </c>
      <c r="C2449" s="19">
        <v>25.5</v>
      </c>
      <c r="D2449" s="19">
        <v>25.6809523809524</v>
      </c>
      <c r="E2449" s="31"/>
      <c r="F2449" s="30">
        <v>15.6</v>
      </c>
      <c r="G2449" s="19">
        <v>15.8</v>
      </c>
      <c r="H2449" s="19">
        <v>15.8809523809524</v>
      </c>
      <c r="I2449" s="32"/>
      <c r="J2449" s="33">
        <v>65.0240000000008</v>
      </c>
      <c r="K2449" s="33">
        <v>60.1688888888889</v>
      </c>
      <c r="L2449" s="33">
        <v>77.1761904761905</v>
      </c>
      <c r="M2449" s="7"/>
      <c r="N2449" s="7"/>
      <c r="O2449" s="19"/>
      <c r="P2449" s="19"/>
    </row>
    <row r="2450" ht="16.6" customHeight="1">
      <c r="A2450" s="29">
        <v>44501</v>
      </c>
      <c r="B2450" s="30">
        <v>28.2</v>
      </c>
      <c r="C2450" s="19">
        <v>27</v>
      </c>
      <c r="D2450" s="19">
        <v>27.0666666666667</v>
      </c>
      <c r="E2450" s="31"/>
      <c r="F2450" s="30">
        <v>17.9</v>
      </c>
      <c r="G2450" s="19">
        <v>18.3</v>
      </c>
      <c r="H2450" s="19">
        <v>18.4142857142857</v>
      </c>
      <c r="I2450" s="32"/>
      <c r="J2450" s="33">
        <v>93.4720000000011</v>
      </c>
      <c r="K2450" s="33">
        <v>93.9688888888889</v>
      </c>
      <c r="L2450" s="33">
        <v>85.0952380952381</v>
      </c>
      <c r="M2450" s="7"/>
      <c r="N2450" s="7"/>
      <c r="O2450" s="19">
        <f>AVERAGE(B2452,F2452)</f>
        <v>20.5041666666667</v>
      </c>
      <c r="P2450" t="s" s="34">
        <v>16</v>
      </c>
    </row>
    <row r="2451" ht="16.6" customHeight="1">
      <c r="A2451" s="29">
        <v>44531</v>
      </c>
      <c r="B2451" s="30">
        <v>29.5</v>
      </c>
      <c r="C2451" s="19">
        <v>28.3</v>
      </c>
      <c r="D2451" s="19">
        <v>28.3904761904762</v>
      </c>
      <c r="E2451" s="31"/>
      <c r="F2451" s="30">
        <v>19.7</v>
      </c>
      <c r="G2451" s="19">
        <v>20.2</v>
      </c>
      <c r="H2451" s="19">
        <v>20.3190476190476</v>
      </c>
      <c r="I2451" s="32"/>
      <c r="J2451" s="33">
        <v>123.444000000002</v>
      </c>
      <c r="K2451" s="33">
        <v>120.702222222222</v>
      </c>
      <c r="L2451" s="33">
        <v>120.219047619048</v>
      </c>
      <c r="M2451" s="7"/>
      <c r="N2451" s="7"/>
      <c r="O2451" s="19">
        <f>AVERAGE(D2452,H2452)</f>
        <v>20.6502254689755</v>
      </c>
      <c r="P2451" t="s" s="34">
        <v>17</v>
      </c>
    </row>
    <row r="2452" ht="16.6" customHeight="1">
      <c r="A2452" t="s" s="35">
        <v>18</v>
      </c>
      <c r="B2452" s="36">
        <f>AVERAGE(B2440:B2451)</f>
        <v>25.6083333333333</v>
      </c>
      <c r="C2452" s="36">
        <f>AVERAGE(C2440:C2451)</f>
        <v>25.425</v>
      </c>
      <c r="D2452" s="36">
        <f>AVERAGE(D2440:D2451)</f>
        <v>25.5285533910534</v>
      </c>
      <c r="E2452" s="37"/>
      <c r="F2452" s="36">
        <f>AVERAGE(F2440:F2451)</f>
        <v>15.4</v>
      </c>
      <c r="G2452" s="36">
        <f>AVERAGE(G2440:G2451)</f>
        <v>15.7416666666667</v>
      </c>
      <c r="H2452" s="36">
        <f>AVERAGE(H2440:H2451)</f>
        <v>15.7718975468976</v>
      </c>
      <c r="I2452" s="38"/>
      <c r="J2452" s="36">
        <f>AVERAGE(J2440:J2451)</f>
        <v>95.9273333333346</v>
      </c>
      <c r="K2452" s="36">
        <f>AVERAGE(K2440:K2451)</f>
        <v>93.52296296296301</v>
      </c>
      <c r="L2452" s="36">
        <f>AVERAGE(L2440:L2451)</f>
        <v>80.88116883116891</v>
      </c>
      <c r="M2452" s="7"/>
      <c r="N2452" s="7"/>
      <c r="O2452" s="19">
        <f>O2451-O2450</f>
        <v>0.1460588023088</v>
      </c>
      <c r="P2452" t="s" s="39">
        <v>19</v>
      </c>
    </row>
    <row r="2453" ht="16.6" customHeight="1">
      <c r="A2453" t="s" s="40">
        <v>20</v>
      </c>
      <c r="B2453" s="49"/>
      <c r="C2453" s="19"/>
      <c r="D2453" t="s" s="40">
        <v>55</v>
      </c>
      <c r="E2453" s="37"/>
      <c r="F2453" s="49"/>
      <c r="G2453" s="19"/>
      <c r="H2453" t="s" s="40">
        <v>21</v>
      </c>
      <c r="I2453" s="32"/>
      <c r="J2453" s="19"/>
      <c r="K2453" s="19"/>
      <c r="L2453" s="19"/>
      <c r="M2453" s="43"/>
      <c r="N2453" s="19"/>
      <c r="O2453" s="19"/>
      <c r="P2453" s="19"/>
    </row>
    <row r="2454" ht="16.6" customHeight="1">
      <c r="A2454" s="55"/>
      <c r="B2454" s="49"/>
      <c r="C2454" s="19"/>
      <c r="D2454" s="19"/>
      <c r="E2454" s="37"/>
      <c r="F2454" s="49"/>
      <c r="G2454" s="19"/>
      <c r="H2454" s="19"/>
      <c r="I2454" s="32"/>
      <c r="J2454" s="19"/>
      <c r="K2454" s="19"/>
      <c r="L2454" s="19"/>
      <c r="M2454" s="43"/>
      <c r="N2454" s="19"/>
      <c r="O2454" s="19"/>
      <c r="P2454" s="19"/>
    </row>
    <row r="2455" ht="46.65" customHeight="1">
      <c r="A2455" t="s" s="20">
        <v>1053</v>
      </c>
      <c r="B2455" t="s" s="21">
        <v>57</v>
      </c>
      <c r="C2455" t="s" s="22">
        <v>1054</v>
      </c>
      <c r="D2455" t="s" s="22">
        <v>1055</v>
      </c>
      <c r="E2455" s="23"/>
      <c r="F2455" t="s" s="21">
        <v>60</v>
      </c>
      <c r="G2455" t="s" s="24">
        <v>1054</v>
      </c>
      <c r="H2455" t="s" s="24">
        <v>1055</v>
      </c>
      <c r="I2455" s="25"/>
      <c r="J2455" t="s" s="21">
        <v>823</v>
      </c>
      <c r="K2455" t="s" s="26">
        <v>1056</v>
      </c>
      <c r="L2455" t="s" s="26">
        <v>1057</v>
      </c>
      <c r="M2455" t="s" s="45">
        <v>1058</v>
      </c>
      <c r="N2455" s="7"/>
      <c r="O2455" s="19"/>
      <c r="P2455" s="19"/>
    </row>
    <row r="2456" ht="16.6" customHeight="1">
      <c r="A2456" s="29">
        <v>44197</v>
      </c>
      <c r="B2456" s="30">
        <v>26.8</v>
      </c>
      <c r="C2456" s="19">
        <v>27</v>
      </c>
      <c r="D2456" s="19">
        <v>28.0409090909091</v>
      </c>
      <c r="E2456" s="31"/>
      <c r="F2456" s="30">
        <v>21.7</v>
      </c>
      <c r="G2456" s="19">
        <v>22</v>
      </c>
      <c r="H2456" s="19">
        <v>22.7818181818182</v>
      </c>
      <c r="I2456" s="32"/>
      <c r="J2456" s="33">
        <v>166.624000000002</v>
      </c>
      <c r="K2456" s="33">
        <v>82.45999999999999</v>
      </c>
      <c r="L2456" s="33">
        <v>82.45999999999999</v>
      </c>
      <c r="M2456" s="7"/>
      <c r="N2456" s="7"/>
      <c r="O2456" s="19"/>
      <c r="P2456" s="19"/>
    </row>
    <row r="2457" ht="16.6" customHeight="1">
      <c r="A2457" s="29">
        <v>44228</v>
      </c>
      <c r="B2457" s="30">
        <v>26.7</v>
      </c>
      <c r="C2457" s="19">
        <v>26.9</v>
      </c>
      <c r="D2457" s="19">
        <v>27.9954545454545</v>
      </c>
      <c r="E2457" s="31"/>
      <c r="F2457" s="30">
        <v>21.8</v>
      </c>
      <c r="G2457" s="19">
        <v>22.1</v>
      </c>
      <c r="H2457" s="19">
        <v>22.7727272727273</v>
      </c>
      <c r="I2457" s="32"/>
      <c r="J2457" s="33">
        <v>161.544000000002</v>
      </c>
      <c r="K2457" s="33">
        <v>96.4285714285714</v>
      </c>
      <c r="L2457" s="33">
        <v>96.4285714285714</v>
      </c>
      <c r="M2457" s="7"/>
      <c r="N2457" s="7"/>
      <c r="O2457" s="19"/>
      <c r="P2457" s="19"/>
    </row>
    <row r="2458" ht="16.6" customHeight="1">
      <c r="A2458" s="29">
        <v>44256</v>
      </c>
      <c r="B2458" s="30">
        <v>25.8</v>
      </c>
      <c r="C2458" s="19">
        <v>26.1</v>
      </c>
      <c r="D2458" s="19">
        <v>26.9681818181818</v>
      </c>
      <c r="E2458" s="31"/>
      <c r="F2458" s="30">
        <v>20.7</v>
      </c>
      <c r="G2458" s="19">
        <v>21.2</v>
      </c>
      <c r="H2458" s="19">
        <v>21.9681818181818</v>
      </c>
      <c r="I2458" s="32"/>
      <c r="J2458" s="33">
        <v>208.534000000003</v>
      </c>
      <c r="K2458" s="33">
        <v>98.0095238095238</v>
      </c>
      <c r="L2458" s="33">
        <v>98.0095238095238</v>
      </c>
      <c r="M2458" s="7"/>
      <c r="N2458" s="7"/>
      <c r="O2458" s="19"/>
      <c r="P2458" s="19"/>
    </row>
    <row r="2459" ht="16.6" customHeight="1">
      <c r="A2459" s="29">
        <v>44287</v>
      </c>
      <c r="B2459" s="30">
        <v>24.2</v>
      </c>
      <c r="C2459" s="19">
        <v>24.3</v>
      </c>
      <c r="D2459" s="19">
        <v>24.9454545454545</v>
      </c>
      <c r="E2459" s="31"/>
      <c r="F2459" s="30">
        <v>18.8</v>
      </c>
      <c r="G2459" s="19">
        <v>19.2</v>
      </c>
      <c r="H2459" s="19">
        <v>19.7727272727273</v>
      </c>
      <c r="I2459" s="32"/>
      <c r="J2459" s="33">
        <v>160.274000000002</v>
      </c>
      <c r="K2459" s="33">
        <v>88.0952380952381</v>
      </c>
      <c r="L2459" s="33">
        <v>88.0952380952381</v>
      </c>
      <c r="M2459" s="7"/>
      <c r="N2459" s="7"/>
      <c r="O2459" s="19"/>
      <c r="P2459" s="19"/>
    </row>
    <row r="2460" ht="16.6" customHeight="1">
      <c r="A2460" s="29">
        <v>44317</v>
      </c>
      <c r="B2460" s="30">
        <v>21.6</v>
      </c>
      <c r="C2460" s="19">
        <v>21.9</v>
      </c>
      <c r="D2460" s="19">
        <v>22.3863636363636</v>
      </c>
      <c r="E2460" s="31"/>
      <c r="F2460" s="30">
        <v>15.9</v>
      </c>
      <c r="G2460" s="19">
        <v>16.5</v>
      </c>
      <c r="H2460" s="19">
        <v>17.0363636363636</v>
      </c>
      <c r="I2460" s="32"/>
      <c r="J2460" s="33">
        <v>187.706000000002</v>
      </c>
      <c r="K2460" s="33">
        <v>98.0190476190476</v>
      </c>
      <c r="L2460" s="33">
        <v>98.0190476190476</v>
      </c>
      <c r="M2460" s="7"/>
      <c r="N2460" s="7"/>
      <c r="O2460" s="19"/>
      <c r="P2460" s="19"/>
    </row>
    <row r="2461" ht="16.6" customHeight="1">
      <c r="A2461" s="29">
        <v>44348</v>
      </c>
      <c r="B2461" s="30">
        <v>19.6</v>
      </c>
      <c r="C2461" s="19">
        <v>19.7</v>
      </c>
      <c r="D2461" s="19">
        <v>20.2863636363636</v>
      </c>
      <c r="E2461" s="31"/>
      <c r="F2461" s="30">
        <v>14.1</v>
      </c>
      <c r="G2461" s="19">
        <v>14.2</v>
      </c>
      <c r="H2461" s="19">
        <v>15.0545454545455</v>
      </c>
      <c r="I2461" s="32"/>
      <c r="J2461" s="33">
        <v>137.668000000002</v>
      </c>
      <c r="K2461" s="33">
        <v>103.809523809524</v>
      </c>
      <c r="L2461" s="33">
        <v>103.809523809524</v>
      </c>
      <c r="M2461" s="7"/>
      <c r="N2461" s="7"/>
      <c r="O2461" s="19"/>
      <c r="P2461" s="19"/>
    </row>
    <row r="2462" ht="16.6" customHeight="1">
      <c r="A2462" s="29">
        <v>44378</v>
      </c>
      <c r="B2462" s="30">
        <v>18.9</v>
      </c>
      <c r="C2462" s="19">
        <v>19</v>
      </c>
      <c r="D2462" s="19">
        <v>19.7809523809524</v>
      </c>
      <c r="E2462" s="31"/>
      <c r="F2462" s="30">
        <v>13.1</v>
      </c>
      <c r="G2462" s="19">
        <v>13.3</v>
      </c>
      <c r="H2462" s="19">
        <v>14.1571428571429</v>
      </c>
      <c r="I2462" s="32"/>
      <c r="J2462" s="33">
        <v>113.030000000001</v>
      </c>
      <c r="K2462" s="33">
        <v>67.3333333333333</v>
      </c>
      <c r="L2462" s="33">
        <v>67.3333333333333</v>
      </c>
      <c r="M2462" s="7"/>
      <c r="N2462" s="7"/>
      <c r="O2462" s="19"/>
      <c r="P2462" s="19"/>
    </row>
    <row r="2463" ht="16.6" customHeight="1">
      <c r="A2463" s="29">
        <v>44409</v>
      </c>
      <c r="B2463" s="30">
        <v>19.7</v>
      </c>
      <c r="C2463" s="19">
        <v>19.8</v>
      </c>
      <c r="D2463" s="19">
        <v>20.652380952381</v>
      </c>
      <c r="E2463" s="31"/>
      <c r="F2463" s="30">
        <v>13.6</v>
      </c>
      <c r="G2463" s="19">
        <v>14</v>
      </c>
      <c r="H2463" s="19">
        <v>14.8380952380952</v>
      </c>
      <c r="I2463" s="32"/>
      <c r="J2463" s="33">
        <v>84.07400000000101</v>
      </c>
      <c r="K2463" s="33">
        <v>41.85</v>
      </c>
      <c r="L2463" s="33">
        <v>41.85</v>
      </c>
      <c r="M2463" s="7"/>
      <c r="N2463" s="7"/>
      <c r="O2463" s="19"/>
      <c r="P2463" s="19"/>
    </row>
    <row r="2464" ht="16.6" customHeight="1">
      <c r="A2464" s="29">
        <v>44440</v>
      </c>
      <c r="B2464" s="30">
        <v>21.4</v>
      </c>
      <c r="C2464" s="19">
        <v>21.6</v>
      </c>
      <c r="D2464" s="19">
        <v>22.6285714285714</v>
      </c>
      <c r="E2464" s="31"/>
      <c r="F2464" s="30">
        <v>15.7</v>
      </c>
      <c r="G2464" s="19">
        <v>16</v>
      </c>
      <c r="H2464" s="19">
        <v>17.1047619047619</v>
      </c>
      <c r="I2464" s="32"/>
      <c r="J2464" s="33">
        <v>79.502000000001</v>
      </c>
      <c r="K2464" s="33">
        <v>33.6761904761905</v>
      </c>
      <c r="L2464" s="33">
        <v>33.6761904761905</v>
      </c>
      <c r="M2464" s="7"/>
      <c r="N2464" s="7"/>
      <c r="O2464" s="19"/>
      <c r="P2464" s="19"/>
    </row>
    <row r="2465" ht="16.6" customHeight="1">
      <c r="A2465" s="29">
        <v>44470</v>
      </c>
      <c r="B2465" s="30">
        <v>23.1</v>
      </c>
      <c r="C2465" s="19">
        <v>23.2</v>
      </c>
      <c r="D2465" s="19">
        <v>24.1238095238095</v>
      </c>
      <c r="E2465" s="31"/>
      <c r="F2465" s="30">
        <v>17.6</v>
      </c>
      <c r="G2465" s="19">
        <v>17.9</v>
      </c>
      <c r="H2465" s="19">
        <v>18.6952380952381</v>
      </c>
      <c r="I2465" s="32"/>
      <c r="J2465" s="33">
        <v>71.3740000000009</v>
      </c>
      <c r="K2465" s="33">
        <v>56.01</v>
      </c>
      <c r="L2465" s="33">
        <v>56.01</v>
      </c>
      <c r="M2465" s="7"/>
      <c r="N2465" s="7"/>
      <c r="O2465" s="19"/>
      <c r="P2465" s="19"/>
    </row>
    <row r="2466" ht="16.6" customHeight="1">
      <c r="A2466" s="29">
        <v>44501</v>
      </c>
      <c r="B2466" s="30">
        <v>24.9</v>
      </c>
      <c r="C2466" s="19">
        <v>24.8</v>
      </c>
      <c r="D2466" s="19">
        <v>25.8095238095238</v>
      </c>
      <c r="E2466" s="31"/>
      <c r="F2466" s="30">
        <v>19.6</v>
      </c>
      <c r="G2466" s="19">
        <v>19.6</v>
      </c>
      <c r="H2466" s="19">
        <v>20.352380952381</v>
      </c>
      <c r="I2466" s="32"/>
      <c r="J2466" s="33">
        <v>87.3760000000011</v>
      </c>
      <c r="K2466" s="33">
        <v>62.16</v>
      </c>
      <c r="L2466" s="33">
        <v>62.16</v>
      </c>
      <c r="M2466" s="7"/>
      <c r="N2466" s="7"/>
      <c r="O2466" s="19">
        <f>AVERAGE(B2468,F2468)</f>
        <v>20.5125</v>
      </c>
      <c r="P2466" t="s" s="34">
        <v>16</v>
      </c>
    </row>
    <row r="2467" ht="16.6" customHeight="1">
      <c r="A2467" s="29">
        <v>44531</v>
      </c>
      <c r="B2467" s="30">
        <v>26.1</v>
      </c>
      <c r="C2467" s="19">
        <v>26.2</v>
      </c>
      <c r="D2467" s="19">
        <v>27.152380952381</v>
      </c>
      <c r="E2467" s="31"/>
      <c r="F2467" s="30">
        <v>20.9</v>
      </c>
      <c r="G2467" s="19">
        <v>21</v>
      </c>
      <c r="H2467" s="19">
        <v>21.747619047619</v>
      </c>
      <c r="I2467" s="32"/>
      <c r="J2467" s="33">
        <v>133.858000000002</v>
      </c>
      <c r="K2467" s="33">
        <v>94.82105263157889</v>
      </c>
      <c r="L2467" s="33">
        <v>94.82105263157889</v>
      </c>
      <c r="M2467" s="7"/>
      <c r="N2467" s="7"/>
      <c r="O2467" s="19">
        <f>AVERAGE(D2468,H2468)</f>
        <v>21.5438311688312</v>
      </c>
      <c r="P2467" t="s" s="34">
        <v>17</v>
      </c>
    </row>
    <row r="2468" ht="16.6" customHeight="1">
      <c r="A2468" t="s" s="35">
        <v>18</v>
      </c>
      <c r="B2468" s="36">
        <f>AVERAGE(B2456:B2467)</f>
        <v>23.2333333333333</v>
      </c>
      <c r="C2468" s="36">
        <f>AVERAGE(C2456:C2467)</f>
        <v>23.375</v>
      </c>
      <c r="D2468" s="36">
        <f>AVERAGE(D2456:D2467)</f>
        <v>24.2308621933622</v>
      </c>
      <c r="E2468" s="37"/>
      <c r="F2468" s="36">
        <f>AVERAGE(F2456:F2467)</f>
        <v>17.7916666666667</v>
      </c>
      <c r="G2468" s="36">
        <f>AVERAGE(G2456:G2467)</f>
        <v>18.0833333333333</v>
      </c>
      <c r="H2468" s="36">
        <f>AVERAGE(H2456:H2467)</f>
        <v>18.8568001443002</v>
      </c>
      <c r="I2468" s="38"/>
      <c r="J2468" s="36">
        <f>AVERAGE(J2456:J2467)</f>
        <v>132.630333333335</v>
      </c>
      <c r="K2468" s="36">
        <f>AVERAGE(K2456:K2467)</f>
        <v>76.889373433584</v>
      </c>
      <c r="L2468" s="36">
        <f>AVERAGE(L2456:L2467)</f>
        <v>76.889373433584</v>
      </c>
      <c r="M2468" s="7"/>
      <c r="N2468" s="7"/>
      <c r="O2468" s="19">
        <f>O2467-O2466</f>
        <v>1.0313311688312</v>
      </c>
      <c r="P2468" t="s" s="39">
        <v>19</v>
      </c>
    </row>
    <row r="2469" ht="16.6" customHeight="1">
      <c r="A2469" t="s" s="40">
        <v>20</v>
      </c>
      <c r="B2469" s="49"/>
      <c r="C2469" s="19"/>
      <c r="D2469" s="19"/>
      <c r="E2469" s="37"/>
      <c r="F2469" s="49"/>
      <c r="G2469" s="19"/>
      <c r="H2469" t="s" s="40">
        <v>21</v>
      </c>
      <c r="I2469" s="32"/>
      <c r="J2469" s="19"/>
      <c r="K2469" s="19"/>
      <c r="L2469" s="19"/>
      <c r="M2469" s="43"/>
      <c r="N2469" s="19"/>
      <c r="O2469" s="19"/>
      <c r="P2469" s="19"/>
    </row>
    <row r="2470" ht="16.6" customHeight="1">
      <c r="A2470" s="55"/>
      <c r="B2470" s="49"/>
      <c r="C2470" s="19"/>
      <c r="D2470" s="19"/>
      <c r="E2470" s="37"/>
      <c r="F2470" s="49"/>
      <c r="G2470" s="19"/>
      <c r="H2470" s="19"/>
      <c r="I2470" s="32"/>
      <c r="J2470" s="19"/>
      <c r="K2470" s="19"/>
      <c r="L2470" s="19"/>
      <c r="M2470" s="43"/>
      <c r="N2470" s="19"/>
      <c r="O2470" s="28"/>
      <c r="P2470" s="19"/>
    </row>
    <row r="2471" ht="46.65" customHeight="1">
      <c r="A2471" t="s" s="20">
        <v>1059</v>
      </c>
      <c r="B2471" t="s" s="21">
        <v>150</v>
      </c>
      <c r="C2471" t="s" s="22">
        <v>1060</v>
      </c>
      <c r="D2471" t="s" s="22">
        <v>1061</v>
      </c>
      <c r="E2471" s="23"/>
      <c r="F2471" t="s" s="21">
        <v>153</v>
      </c>
      <c r="G2471" t="s" s="24">
        <v>1060</v>
      </c>
      <c r="H2471" t="s" s="24">
        <v>1061</v>
      </c>
      <c r="I2471" s="32"/>
      <c r="J2471" t="s" s="21">
        <v>823</v>
      </c>
      <c r="K2471" t="s" s="26">
        <v>1062</v>
      </c>
      <c r="L2471" t="s" s="26">
        <v>1063</v>
      </c>
      <c r="M2471" t="s" s="45">
        <v>1064</v>
      </c>
      <c r="N2471" s="7"/>
      <c r="O2471" s="19"/>
      <c r="P2471" s="19"/>
    </row>
    <row r="2472" ht="16.6" customHeight="1">
      <c r="A2472" s="29">
        <v>44197</v>
      </c>
      <c r="B2472" s="30">
        <v>30.9</v>
      </c>
      <c r="C2472" s="19">
        <v>31.3</v>
      </c>
      <c r="D2472" s="19">
        <v>31.4</v>
      </c>
      <c r="E2472" s="31"/>
      <c r="F2472" s="30">
        <v>19.2</v>
      </c>
      <c r="G2472" s="19">
        <v>19.6</v>
      </c>
      <c r="H2472" s="19">
        <v>19.8571428571429</v>
      </c>
      <c r="I2472" s="32"/>
      <c r="J2472" s="33">
        <v>173.736000000002</v>
      </c>
      <c r="K2472" s="57">
        <v>176.724</v>
      </c>
      <c r="L2472" s="33">
        <v>132.990476190476</v>
      </c>
      <c r="M2472" s="7"/>
      <c r="N2472" s="7"/>
      <c r="O2472" s="19"/>
      <c r="P2472" s="19"/>
    </row>
    <row r="2473" ht="16.6" customHeight="1">
      <c r="A2473" s="29">
        <v>44228</v>
      </c>
      <c r="B2473" s="30">
        <v>30.2</v>
      </c>
      <c r="C2473" s="19">
        <v>30.4</v>
      </c>
      <c r="D2473" s="19">
        <v>30.7761904761905</v>
      </c>
      <c r="E2473" s="31"/>
      <c r="F2473" s="30">
        <v>19.1</v>
      </c>
      <c r="G2473" s="19">
        <v>19.7</v>
      </c>
      <c r="H2473" s="19">
        <v>19.9142857142857</v>
      </c>
      <c r="I2473" s="32"/>
      <c r="J2473" s="33">
        <v>168.656000000002</v>
      </c>
      <c r="K2473" s="57">
        <v>160.948</v>
      </c>
      <c r="L2473" s="33">
        <v>149.323809523810</v>
      </c>
      <c r="M2473" s="7"/>
      <c r="N2473" s="7"/>
      <c r="O2473" s="19"/>
      <c r="P2473" s="19"/>
    </row>
    <row r="2474" ht="16.6" customHeight="1">
      <c r="A2474" s="29">
        <v>44256</v>
      </c>
      <c r="B2474" s="30">
        <v>29.3</v>
      </c>
      <c r="C2474" s="19">
        <v>29.3</v>
      </c>
      <c r="D2474" s="19">
        <v>29.3380952380952</v>
      </c>
      <c r="E2474" s="31"/>
      <c r="F2474" s="30">
        <v>17.4</v>
      </c>
      <c r="G2474" s="19">
        <v>18.2</v>
      </c>
      <c r="H2474" s="19">
        <v>18.5952380952381</v>
      </c>
      <c r="I2474" s="32"/>
      <c r="J2474" s="33">
        <v>158.242000000002</v>
      </c>
      <c r="K2474" s="57">
        <v>139.8</v>
      </c>
      <c r="L2474" s="33">
        <v>131.914285714286</v>
      </c>
      <c r="M2474" s="7"/>
      <c r="N2474" s="7"/>
      <c r="O2474" s="19"/>
      <c r="P2474" s="19"/>
    </row>
    <row r="2475" ht="16.6" customHeight="1">
      <c r="A2475" s="29">
        <v>44287</v>
      </c>
      <c r="B2475" s="30">
        <v>27.6</v>
      </c>
      <c r="C2475" s="19">
        <v>27.3</v>
      </c>
      <c r="D2475" s="19">
        <v>27.0863636363636</v>
      </c>
      <c r="E2475" s="31"/>
      <c r="F2475" s="30">
        <v>14.3</v>
      </c>
      <c r="G2475" s="19">
        <v>14.7</v>
      </c>
      <c r="H2475" s="19">
        <v>14.9727272727273</v>
      </c>
      <c r="I2475" s="32"/>
      <c r="J2475" s="33">
        <v>86.36000000000109</v>
      </c>
      <c r="K2475" s="57">
        <v>84.136</v>
      </c>
      <c r="L2475" s="33">
        <v>66.1545454545455</v>
      </c>
      <c r="M2475" s="7"/>
      <c r="N2475" s="7"/>
      <c r="O2475" s="19"/>
      <c r="P2475" s="19"/>
    </row>
    <row r="2476" ht="16.6" customHeight="1">
      <c r="A2476" s="29">
        <v>44317</v>
      </c>
      <c r="B2476" s="30">
        <v>24.7</v>
      </c>
      <c r="C2476" s="19">
        <v>24.5</v>
      </c>
      <c r="D2476" s="19">
        <v>24.3772727272727</v>
      </c>
      <c r="E2476" s="31"/>
      <c r="F2476" s="30">
        <v>9.9</v>
      </c>
      <c r="G2476" s="19">
        <v>10.8</v>
      </c>
      <c r="H2476" s="19">
        <v>10.5863636363636</v>
      </c>
      <c r="I2476" s="32"/>
      <c r="J2476" s="33">
        <v>73.1520000000009</v>
      </c>
      <c r="K2476" s="57">
        <v>51.02</v>
      </c>
      <c r="L2476" s="33">
        <v>54.6818181818182</v>
      </c>
      <c r="M2476" s="7"/>
      <c r="N2476" s="7"/>
      <c r="O2476" s="19"/>
      <c r="P2476" s="19"/>
    </row>
    <row r="2477" ht="16.6" customHeight="1">
      <c r="A2477" s="29">
        <v>44348</v>
      </c>
      <c r="B2477" s="30">
        <v>21.9</v>
      </c>
      <c r="C2477" s="19">
        <v>22.1</v>
      </c>
      <c r="D2477" s="19">
        <v>22.1363636363636</v>
      </c>
      <c r="E2477" s="31"/>
      <c r="F2477" s="30">
        <v>7.9</v>
      </c>
      <c r="G2477" s="19">
        <v>8</v>
      </c>
      <c r="H2477" s="19">
        <v>8.58181818181818</v>
      </c>
      <c r="I2477" s="32"/>
      <c r="J2477" s="33">
        <v>71.1200000000009</v>
      </c>
      <c r="K2477" s="57">
        <v>83.27200000000001</v>
      </c>
      <c r="L2477" s="33">
        <v>54.0636363636364</v>
      </c>
      <c r="M2477" s="7"/>
      <c r="N2477" s="7"/>
      <c r="O2477" s="19"/>
      <c r="P2477" s="19"/>
    </row>
    <row r="2478" ht="16.6" customHeight="1">
      <c r="A2478" s="29">
        <v>44378</v>
      </c>
      <c r="B2478" s="30">
        <v>21.9</v>
      </c>
      <c r="C2478" s="19">
        <v>21.9</v>
      </c>
      <c r="D2478" s="19">
        <v>22.2571428571429</v>
      </c>
      <c r="E2478" s="31"/>
      <c r="F2478" s="30">
        <v>5.7</v>
      </c>
      <c r="G2478" s="19">
        <v>6.3</v>
      </c>
      <c r="H2478" s="19">
        <v>6.46190476190476</v>
      </c>
      <c r="I2478" s="32"/>
      <c r="J2478" s="33">
        <v>54.1020000000007</v>
      </c>
      <c r="K2478" s="57">
        <v>47.716</v>
      </c>
      <c r="L2478" s="33">
        <v>30</v>
      </c>
      <c r="M2478" s="7"/>
      <c r="N2478" s="7"/>
      <c r="O2478" s="19"/>
      <c r="P2478" s="19"/>
    </row>
    <row r="2479" ht="16.6" customHeight="1">
      <c r="A2479" s="29">
        <v>44409</v>
      </c>
      <c r="B2479" s="30">
        <v>23.3</v>
      </c>
      <c r="C2479" s="19">
        <v>23.4</v>
      </c>
      <c r="D2479" s="19">
        <v>23.9333333333333</v>
      </c>
      <c r="E2479" s="31"/>
      <c r="F2479" s="30">
        <v>6.9</v>
      </c>
      <c r="G2479" s="19">
        <v>7.1</v>
      </c>
      <c r="H2479" s="19">
        <v>6.75238095238095</v>
      </c>
      <c r="I2479" s="32"/>
      <c r="J2479" s="33">
        <v>44.4500000000005</v>
      </c>
      <c r="K2479" s="57">
        <v>31.736</v>
      </c>
      <c r="L2479" s="33">
        <v>39.9238095238095</v>
      </c>
      <c r="M2479" s="7"/>
      <c r="N2479" s="7"/>
      <c r="O2479" s="19"/>
      <c r="P2479" s="19"/>
    </row>
    <row r="2480" ht="16.6" customHeight="1">
      <c r="A2480" s="29">
        <v>44440</v>
      </c>
      <c r="B2480" s="30">
        <v>26</v>
      </c>
      <c r="C2480" s="19">
        <v>26.1</v>
      </c>
      <c r="D2480" s="19">
        <v>26.8380952380952</v>
      </c>
      <c r="E2480" s="31"/>
      <c r="F2480" s="30">
        <v>10.1</v>
      </c>
      <c r="G2480" s="19">
        <v>10.3</v>
      </c>
      <c r="H2480" s="19">
        <v>10.7</v>
      </c>
      <c r="I2480" s="32"/>
      <c r="J2480" s="33">
        <v>53.5940000000007</v>
      </c>
      <c r="K2480" s="57">
        <v>49.42</v>
      </c>
      <c r="L2480" s="33">
        <v>28.6285714285714</v>
      </c>
      <c r="M2480" s="7"/>
      <c r="N2480" s="7"/>
      <c r="O2480" s="19"/>
      <c r="P2480" s="19"/>
    </row>
    <row r="2481" ht="16.6" customHeight="1">
      <c r="A2481" s="29">
        <v>44470</v>
      </c>
      <c r="B2481" s="30">
        <v>28.6</v>
      </c>
      <c r="C2481" s="19">
        <v>28.3</v>
      </c>
      <c r="D2481" s="19">
        <v>28.5666666666667</v>
      </c>
      <c r="E2481" s="31"/>
      <c r="F2481" s="30">
        <v>12.9</v>
      </c>
      <c r="G2481" s="19">
        <v>13.8</v>
      </c>
      <c r="H2481" s="19">
        <v>13.9714285714286</v>
      </c>
      <c r="I2481" s="32"/>
      <c r="J2481" s="33">
        <v>68.3260000000008</v>
      </c>
      <c r="K2481" s="57">
        <v>59.892</v>
      </c>
      <c r="L2481" s="33">
        <v>72.34</v>
      </c>
      <c r="M2481" s="7"/>
      <c r="N2481" s="7"/>
      <c r="O2481" s="19"/>
      <c r="P2481" s="19"/>
    </row>
    <row r="2482" ht="16.6" customHeight="1">
      <c r="A2482" s="29">
        <v>44501</v>
      </c>
      <c r="B2482" s="30">
        <v>30.6</v>
      </c>
      <c r="C2482" s="19">
        <v>30.2</v>
      </c>
      <c r="D2482" s="19">
        <v>30.0047619047619</v>
      </c>
      <c r="E2482" s="31"/>
      <c r="F2482" s="30">
        <v>16.3</v>
      </c>
      <c r="G2482" s="19">
        <v>16.5</v>
      </c>
      <c r="H2482" s="19">
        <v>16.3857142857143</v>
      </c>
      <c r="I2482" s="32"/>
      <c r="J2482" s="33">
        <v>79.248000000001</v>
      </c>
      <c r="K2482" s="57">
        <v>78.5</v>
      </c>
      <c r="L2482" s="33">
        <v>72.66190476190479</v>
      </c>
      <c r="M2482" s="7"/>
      <c r="N2482" s="7"/>
      <c r="O2482" s="19">
        <f>AVERAGE(B2484,F2484)</f>
        <v>20.1791666666667</v>
      </c>
      <c r="P2482" t="s" s="34">
        <v>16</v>
      </c>
    </row>
    <row r="2483" ht="16.6" customHeight="1">
      <c r="A2483" s="29">
        <v>44531</v>
      </c>
      <c r="B2483" s="30">
        <v>31.3</v>
      </c>
      <c r="C2483" s="19">
        <v>31.3</v>
      </c>
      <c r="D2483" s="19">
        <v>31.1</v>
      </c>
      <c r="E2483" s="31"/>
      <c r="F2483" s="30">
        <v>18.3</v>
      </c>
      <c r="G2483" s="19">
        <v>18.6</v>
      </c>
      <c r="H2483" s="19">
        <v>18.6714285714286</v>
      </c>
      <c r="I2483" s="32"/>
      <c r="J2483" s="33">
        <v>152.146000000002</v>
      </c>
      <c r="K2483" s="57">
        <v>152.268</v>
      </c>
      <c r="L2483" s="33">
        <v>142.228571428571</v>
      </c>
      <c r="M2483" s="7"/>
      <c r="N2483" s="7"/>
      <c r="O2483" s="19">
        <f>AVERAGE(D2484,H2484)</f>
        <v>20.5526966089466</v>
      </c>
      <c r="P2483" t="s" s="34">
        <v>17</v>
      </c>
    </row>
    <row r="2484" ht="16.6" customHeight="1">
      <c r="A2484" t="s" s="35">
        <v>18</v>
      </c>
      <c r="B2484" s="36">
        <f>AVERAGE(B2472:B2483)</f>
        <v>27.1916666666667</v>
      </c>
      <c r="C2484" s="36">
        <f>AVERAGE(C2472:C2483)</f>
        <v>27.175</v>
      </c>
      <c r="D2484" s="36">
        <f>AVERAGE(D2472:D2483)</f>
        <v>27.3178571428571</v>
      </c>
      <c r="E2484" s="37"/>
      <c r="F2484" s="36">
        <f>AVERAGE(F2472:F2483)</f>
        <v>13.1666666666667</v>
      </c>
      <c r="G2484" s="36">
        <f>AVERAGE(G2472:G2483)</f>
        <v>13.6333333333333</v>
      </c>
      <c r="H2484" s="36">
        <f>AVERAGE(H2472:H2483)</f>
        <v>13.7875360750361</v>
      </c>
      <c r="I2484" s="38"/>
      <c r="J2484" s="36">
        <f>AVERAGE(J2472:J2483)</f>
        <v>98.5943333333346</v>
      </c>
      <c r="K2484" s="36">
        <f>AVERAGE(K2472:K2483)</f>
        <v>92.9526666666667</v>
      </c>
      <c r="L2484" s="36">
        <f>AVERAGE(L2472:L2483)</f>
        <v>81.2426190476191</v>
      </c>
      <c r="M2484" s="7"/>
      <c r="N2484" s="7"/>
      <c r="O2484" s="19">
        <f>O2483-O2482</f>
        <v>0.3735299422799</v>
      </c>
      <c r="P2484" t="s" s="39">
        <v>19</v>
      </c>
    </row>
    <row r="2485" ht="16.6" customHeight="1">
      <c r="A2485" s="55"/>
      <c r="B2485" s="49"/>
      <c r="C2485" s="19"/>
      <c r="D2485" s="19"/>
      <c r="E2485" s="37"/>
      <c r="F2485" s="49"/>
      <c r="G2485" s="19"/>
      <c r="H2485" t="s" s="40">
        <v>21</v>
      </c>
      <c r="I2485" s="32"/>
      <c r="J2485" s="19"/>
      <c r="K2485" s="19"/>
      <c r="L2485" s="19"/>
      <c r="M2485" s="43"/>
      <c r="N2485" s="19"/>
      <c r="O2485" s="19"/>
      <c r="P2485" s="19"/>
    </row>
    <row r="2486" ht="16.6" customHeight="1">
      <c r="A2486" s="55"/>
      <c r="B2486" s="49"/>
      <c r="C2486" s="19"/>
      <c r="D2486" s="19"/>
      <c r="E2486" s="37"/>
      <c r="F2486" s="49"/>
      <c r="G2486" s="19"/>
      <c r="H2486" s="19"/>
      <c r="I2486" s="32"/>
      <c r="J2486" s="19"/>
      <c r="K2486" s="19"/>
      <c r="L2486" s="19"/>
      <c r="M2486" s="43"/>
      <c r="N2486" s="19"/>
      <c r="O2486" s="19"/>
      <c r="P2486" s="19"/>
    </row>
    <row r="2487" ht="46.65" customHeight="1">
      <c r="A2487" t="s" s="20">
        <v>1065</v>
      </c>
      <c r="B2487" t="s" s="21">
        <v>57</v>
      </c>
      <c r="C2487" t="s" s="22">
        <v>1066</v>
      </c>
      <c r="D2487" t="s" s="22">
        <v>1067</v>
      </c>
      <c r="E2487" s="23"/>
      <c r="F2487" t="s" s="21">
        <v>60</v>
      </c>
      <c r="G2487" t="s" s="24">
        <v>1066</v>
      </c>
      <c r="H2487" t="s" s="24">
        <v>1067</v>
      </c>
      <c r="I2487" s="25"/>
      <c r="J2487" t="s" s="21">
        <v>823</v>
      </c>
      <c r="K2487" t="s" s="26">
        <v>1068</v>
      </c>
      <c r="L2487" t="s" s="26">
        <v>1069</v>
      </c>
      <c r="M2487" t="s" s="45">
        <v>1070</v>
      </c>
      <c r="N2487" s="7"/>
      <c r="O2487" s="19"/>
      <c r="P2487" s="19"/>
    </row>
    <row r="2488" ht="16.6" customHeight="1">
      <c r="A2488" s="29">
        <v>44197</v>
      </c>
      <c r="B2488" s="30">
        <v>31.7</v>
      </c>
      <c r="C2488" s="19">
        <v>31.2</v>
      </c>
      <c r="D2488" s="19">
        <v>31.7954545454545</v>
      </c>
      <c r="E2488" s="31"/>
      <c r="F2488" s="30">
        <v>19.4</v>
      </c>
      <c r="G2488" s="19">
        <v>19.6</v>
      </c>
      <c r="H2488" s="19">
        <v>19.5909090909091</v>
      </c>
      <c r="I2488" s="32"/>
      <c r="J2488" s="33">
        <v>123.698000000002</v>
      </c>
      <c r="K2488" s="33">
        <v>113.6</v>
      </c>
      <c r="L2488" s="33">
        <v>111.57</v>
      </c>
      <c r="M2488" s="7"/>
      <c r="N2488" s="7"/>
      <c r="O2488" s="19"/>
      <c r="P2488" s="19"/>
    </row>
    <row r="2489" ht="16.6" customHeight="1">
      <c r="A2489" s="29">
        <v>44228</v>
      </c>
      <c r="B2489" s="30">
        <v>31.3</v>
      </c>
      <c r="C2489" s="19">
        <v>30.5</v>
      </c>
      <c r="D2489" s="19">
        <v>31.1</v>
      </c>
      <c r="E2489" s="31"/>
      <c r="F2489" s="30">
        <v>19.1</v>
      </c>
      <c r="G2489" s="19">
        <v>19.5</v>
      </c>
      <c r="H2489" s="19">
        <v>19.3545454545455</v>
      </c>
      <c r="I2489" s="32"/>
      <c r="J2489" s="33">
        <v>115.062000000001</v>
      </c>
      <c r="K2489" s="33">
        <v>97.9473684210526</v>
      </c>
      <c r="L2489" s="33">
        <v>96.0619047619048</v>
      </c>
      <c r="M2489" s="7"/>
      <c r="N2489" s="7"/>
      <c r="O2489" s="19"/>
      <c r="P2489" s="19"/>
    </row>
    <row r="2490" ht="16.6" customHeight="1">
      <c r="A2490" s="29">
        <v>44256</v>
      </c>
      <c r="B2490" s="30">
        <v>29.8</v>
      </c>
      <c r="C2490" s="19">
        <v>29.4</v>
      </c>
      <c r="D2490" s="19">
        <v>29.8090909090909</v>
      </c>
      <c r="E2490" s="31"/>
      <c r="F2490" s="30">
        <v>17.6</v>
      </c>
      <c r="G2490" s="19">
        <v>17.8</v>
      </c>
      <c r="H2490" s="19">
        <v>17.8727272727273</v>
      </c>
      <c r="I2490" s="32"/>
      <c r="J2490" s="33">
        <v>104.648000000001</v>
      </c>
      <c r="K2490" s="33">
        <v>84.5052631578947</v>
      </c>
      <c r="L2490" s="33">
        <v>89.3454545454545</v>
      </c>
      <c r="M2490" s="7"/>
      <c r="N2490" s="7"/>
      <c r="O2490" s="19"/>
      <c r="P2490" s="19"/>
    </row>
    <row r="2491" ht="16.6" customHeight="1">
      <c r="A2491" s="29">
        <v>44287</v>
      </c>
      <c r="B2491" s="30">
        <v>27.6</v>
      </c>
      <c r="C2491" s="19">
        <v>27.2</v>
      </c>
      <c r="D2491" s="19">
        <v>27.5954545454545</v>
      </c>
      <c r="E2491" s="31"/>
      <c r="F2491" s="30">
        <v>14.2</v>
      </c>
      <c r="G2491" s="19">
        <v>14</v>
      </c>
      <c r="H2491" s="19">
        <v>13.5863636363636</v>
      </c>
      <c r="I2491" s="32"/>
      <c r="J2491" s="33">
        <v>61.9760000000008</v>
      </c>
      <c r="K2491" s="33">
        <v>57.1631578947368</v>
      </c>
      <c r="L2491" s="33">
        <v>41.5136363636364</v>
      </c>
      <c r="M2491" s="7"/>
      <c r="N2491" s="7"/>
      <c r="O2491" s="19"/>
      <c r="P2491" s="19"/>
    </row>
    <row r="2492" ht="16.6" customHeight="1">
      <c r="A2492" s="29">
        <v>44317</v>
      </c>
      <c r="B2492" s="30">
        <v>23.8</v>
      </c>
      <c r="C2492" s="19">
        <v>24.1</v>
      </c>
      <c r="D2492" s="19">
        <v>24.7136363636364</v>
      </c>
      <c r="E2492" s="31"/>
      <c r="F2492" s="30">
        <v>10</v>
      </c>
      <c r="G2492" s="19">
        <v>9.9</v>
      </c>
      <c r="H2492" s="19">
        <v>8.927272727272729</v>
      </c>
      <c r="I2492" s="32"/>
      <c r="J2492" s="33">
        <v>49.5300000000006</v>
      </c>
      <c r="K2492" s="33">
        <v>39.0263157894737</v>
      </c>
      <c r="L2492" s="33">
        <v>41.6727272727273</v>
      </c>
      <c r="M2492" s="7"/>
      <c r="N2492" s="7"/>
      <c r="O2492" s="19"/>
      <c r="P2492" s="19"/>
    </row>
    <row r="2493" ht="16.6" customHeight="1">
      <c r="A2493" s="29">
        <v>44348</v>
      </c>
      <c r="B2493" s="30">
        <v>21.2</v>
      </c>
      <c r="C2493" s="19">
        <v>21.6</v>
      </c>
      <c r="D2493" s="19">
        <v>22.0681818181818</v>
      </c>
      <c r="E2493" s="31"/>
      <c r="F2493" s="30">
        <v>7.9</v>
      </c>
      <c r="G2493" s="19">
        <v>7.1</v>
      </c>
      <c r="H2493" s="19">
        <v>6.99090909090909</v>
      </c>
      <c r="I2493" s="32"/>
      <c r="J2493" s="33">
        <v>55.3720000000007</v>
      </c>
      <c r="K2493" s="33">
        <v>59.7315789473684</v>
      </c>
      <c r="L2493" s="33">
        <v>45.0954545454545</v>
      </c>
      <c r="M2493" s="7"/>
      <c r="N2493" s="7"/>
      <c r="O2493" s="19"/>
      <c r="P2493" s="19"/>
    </row>
    <row r="2494" ht="16.6" customHeight="1">
      <c r="A2494" s="29">
        <v>44378</v>
      </c>
      <c r="B2494" s="30">
        <v>21.1</v>
      </c>
      <c r="C2494" s="19">
        <v>21.3</v>
      </c>
      <c r="D2494" s="19">
        <v>22.1857142857143</v>
      </c>
      <c r="E2494" s="31"/>
      <c r="F2494" s="30">
        <v>6.6</v>
      </c>
      <c r="G2494" s="19">
        <v>5.4</v>
      </c>
      <c r="H2494" s="19">
        <v>4.90952380952381</v>
      </c>
      <c r="I2494" s="32"/>
      <c r="J2494" s="33">
        <v>41.6560000000005</v>
      </c>
      <c r="K2494" s="33">
        <v>36.4578947368421</v>
      </c>
      <c r="L2494" s="33">
        <v>21.75</v>
      </c>
      <c r="M2494" s="7"/>
      <c r="N2494" s="7"/>
      <c r="O2494" s="19"/>
      <c r="P2494" s="19"/>
    </row>
    <row r="2495" ht="16.6" customHeight="1">
      <c r="A2495" s="29">
        <v>44409</v>
      </c>
      <c r="B2495" s="30">
        <v>22.7</v>
      </c>
      <c r="C2495" s="19">
        <v>22.9</v>
      </c>
      <c r="D2495" s="19">
        <v>23.9571428571429</v>
      </c>
      <c r="E2495" s="31"/>
      <c r="F2495" s="30">
        <v>7</v>
      </c>
      <c r="G2495" s="19">
        <v>6.2</v>
      </c>
      <c r="H2495" s="19">
        <v>5.34285714285714</v>
      </c>
      <c r="I2495" s="32"/>
      <c r="J2495" s="33">
        <v>36.0680000000004</v>
      </c>
      <c r="K2495" s="33">
        <v>20.3736842105263</v>
      </c>
      <c r="L2495" s="33">
        <v>24.0571428571429</v>
      </c>
      <c r="M2495" s="7"/>
      <c r="N2495" s="7"/>
      <c r="O2495" s="19"/>
      <c r="P2495" s="19"/>
    </row>
    <row r="2496" ht="16.6" customHeight="1">
      <c r="A2496" s="29">
        <v>44440</v>
      </c>
      <c r="B2496" s="30">
        <v>26.1</v>
      </c>
      <c r="C2496" s="19">
        <v>25.7</v>
      </c>
      <c r="D2496" s="19">
        <v>27.1666666666667</v>
      </c>
      <c r="E2496" s="31"/>
      <c r="F2496" s="30">
        <v>10.6</v>
      </c>
      <c r="G2496" s="19">
        <v>9.5</v>
      </c>
      <c r="H2496" s="19">
        <v>9.509523809523809</v>
      </c>
      <c r="I2496" s="32"/>
      <c r="J2496" s="33">
        <v>45.4660000000006</v>
      </c>
      <c r="K2496" s="33">
        <v>34.9894736842105</v>
      </c>
      <c r="L2496" s="33">
        <v>29.2095238095238</v>
      </c>
      <c r="M2496" s="7"/>
      <c r="N2496" s="7"/>
      <c r="O2496" s="19"/>
      <c r="P2496" s="19"/>
    </row>
    <row r="2497" ht="16.6" customHeight="1">
      <c r="A2497" s="29">
        <v>44470</v>
      </c>
      <c r="B2497" s="30">
        <v>29.1</v>
      </c>
      <c r="C2497" s="19">
        <v>27.8</v>
      </c>
      <c r="D2497" s="19">
        <v>28.747619047619</v>
      </c>
      <c r="E2497" s="31"/>
      <c r="F2497" s="30">
        <v>13.7</v>
      </c>
      <c r="G2497" s="19">
        <v>13.3</v>
      </c>
      <c r="H2497" s="19">
        <v>13.0714285714286</v>
      </c>
      <c r="I2497" s="32"/>
      <c r="J2497" s="33">
        <v>58.4200000000007</v>
      </c>
      <c r="K2497" s="33">
        <v>40.4526315789474</v>
      </c>
      <c r="L2497" s="33">
        <v>65.7095238095238</v>
      </c>
      <c r="M2497" s="7"/>
      <c r="N2497" s="7"/>
      <c r="O2497" s="19"/>
      <c r="P2497" s="19"/>
    </row>
    <row r="2498" ht="16.6" customHeight="1">
      <c r="A2498" s="29">
        <v>44501</v>
      </c>
      <c r="B2498" s="30">
        <v>31.8</v>
      </c>
      <c r="C2498" s="19">
        <v>29.7</v>
      </c>
      <c r="D2498" s="19">
        <v>30.1619047619048</v>
      </c>
      <c r="E2498" s="31"/>
      <c r="F2498" s="30">
        <v>16.4</v>
      </c>
      <c r="G2498" s="19">
        <v>16.3</v>
      </c>
      <c r="H2498" s="19">
        <v>16.1666666666667</v>
      </c>
      <c r="I2498" s="32"/>
      <c r="J2498" s="33">
        <v>76.4540000000009</v>
      </c>
      <c r="K2498" s="33">
        <v>67.1736842105263</v>
      </c>
      <c r="L2498" s="33">
        <v>87.01428571428571</v>
      </c>
      <c r="M2498" s="7"/>
      <c r="N2498" s="7"/>
      <c r="O2498" s="19">
        <f>AVERAGE(B2500,F2500)</f>
        <v>20.3625</v>
      </c>
      <c r="P2498" t="s" s="34">
        <v>16</v>
      </c>
    </row>
    <row r="2499" ht="16.6" customHeight="1">
      <c r="A2499" s="29">
        <v>44531</v>
      </c>
      <c r="B2499" s="30">
        <v>31.7</v>
      </c>
      <c r="C2499" s="19">
        <v>30.9</v>
      </c>
      <c r="D2499" s="19">
        <v>31.1285714285714</v>
      </c>
      <c r="E2499" s="31"/>
      <c r="F2499" s="30">
        <v>18.3</v>
      </c>
      <c r="G2499" s="19">
        <v>18.4</v>
      </c>
      <c r="H2499" s="19">
        <v>18.3952380952381</v>
      </c>
      <c r="I2499" s="32"/>
      <c r="J2499" s="33">
        <v>87.6300000000011</v>
      </c>
      <c r="K2499" s="33">
        <v>96.31578947368421</v>
      </c>
      <c r="L2499" s="33">
        <v>104.81</v>
      </c>
      <c r="M2499" s="7"/>
      <c r="N2499" s="7"/>
      <c r="O2499" s="19">
        <f>AVERAGE(D2500,H2500)</f>
        <v>20.1728084415585</v>
      </c>
      <c r="P2499" t="s" s="34">
        <v>17</v>
      </c>
    </row>
    <row r="2500" ht="16.6" customHeight="1">
      <c r="A2500" t="s" s="35">
        <v>18</v>
      </c>
      <c r="B2500" s="36">
        <f>AVERAGE(B2488:B2499)</f>
        <v>27.325</v>
      </c>
      <c r="C2500" s="36">
        <f>AVERAGE(C2488:C2499)</f>
        <v>26.8583333333333</v>
      </c>
      <c r="D2500" s="36">
        <f>AVERAGE(D2488:D2499)</f>
        <v>27.5357864357864</v>
      </c>
      <c r="E2500" s="37"/>
      <c r="F2500" s="36">
        <f>AVERAGE(F2488:F2499)</f>
        <v>13.4</v>
      </c>
      <c r="G2500" s="36">
        <f>AVERAGE(G2488:G2499)</f>
        <v>13.0833333333333</v>
      </c>
      <c r="H2500" s="36">
        <f>AVERAGE(H2488:H2499)</f>
        <v>12.8098304473305</v>
      </c>
      <c r="I2500" s="38"/>
      <c r="J2500" s="36">
        <f>AVERAGE(J2488:J2499)</f>
        <v>71.3316666666675</v>
      </c>
      <c r="K2500" s="36">
        <f>AVERAGE(K2488:K2499)</f>
        <v>62.3114035087719</v>
      </c>
      <c r="L2500" s="36">
        <f>AVERAGE(L2488:L2499)</f>
        <v>63.1508044733045</v>
      </c>
      <c r="M2500" s="7"/>
      <c r="N2500" s="7"/>
      <c r="O2500" s="19">
        <f>O2499-O2498</f>
        <v>-0.1896915584415</v>
      </c>
      <c r="P2500" t="s" s="39">
        <v>19</v>
      </c>
    </row>
    <row r="2501" ht="16.6" customHeight="1">
      <c r="A2501" s="55"/>
      <c r="B2501" s="49"/>
      <c r="C2501" s="19"/>
      <c r="D2501" s="19"/>
      <c r="E2501" s="37"/>
      <c r="F2501" s="49"/>
      <c r="G2501" s="19"/>
      <c r="H2501" t="s" s="40">
        <v>21</v>
      </c>
      <c r="I2501" s="32"/>
      <c r="J2501" s="19"/>
      <c r="K2501" s="19"/>
      <c r="L2501" s="19"/>
      <c r="M2501" s="43"/>
      <c r="N2501" s="19"/>
      <c r="O2501" s="19"/>
      <c r="P2501" s="19"/>
    </row>
    <row r="2502" ht="16.6" customHeight="1">
      <c r="A2502" s="55"/>
      <c r="B2502" s="49"/>
      <c r="C2502" s="19"/>
      <c r="D2502" s="19"/>
      <c r="E2502" s="37"/>
      <c r="F2502" s="49"/>
      <c r="G2502" s="19"/>
      <c r="H2502" s="19"/>
      <c r="I2502" s="32"/>
      <c r="J2502" s="19"/>
      <c r="K2502" s="19"/>
      <c r="L2502" s="19"/>
      <c r="M2502" s="43"/>
      <c r="N2502" s="19"/>
      <c r="O2502" s="28"/>
      <c r="P2502" s="19"/>
    </row>
    <row r="2503" ht="46.65" customHeight="1">
      <c r="A2503" t="s" s="20">
        <v>698</v>
      </c>
      <c r="B2503" t="s" s="21">
        <v>99</v>
      </c>
      <c r="C2503" t="s" s="22">
        <v>1071</v>
      </c>
      <c r="D2503" t="s" s="22">
        <v>1072</v>
      </c>
      <c r="E2503" s="23"/>
      <c r="F2503" t="s" s="21">
        <v>102</v>
      </c>
      <c r="G2503" t="s" s="24">
        <v>1071</v>
      </c>
      <c r="H2503" t="s" s="24">
        <v>1072</v>
      </c>
      <c r="I2503" s="32"/>
      <c r="J2503" t="s" s="21">
        <v>571</v>
      </c>
      <c r="K2503" t="s" s="26">
        <v>1073</v>
      </c>
      <c r="L2503" t="s" s="26">
        <v>1074</v>
      </c>
      <c r="M2503" t="s" s="56">
        <v>1075</v>
      </c>
      <c r="N2503" s="7"/>
      <c r="O2503" s="19"/>
      <c r="P2503" s="19"/>
    </row>
    <row r="2504" ht="16.6" customHeight="1">
      <c r="A2504" s="29">
        <v>44197</v>
      </c>
      <c r="B2504" s="30">
        <v>30.2</v>
      </c>
      <c r="C2504" s="19">
        <v>30.8</v>
      </c>
      <c r="D2504" s="19">
        <v>31.2954545454545</v>
      </c>
      <c r="E2504" s="31"/>
      <c r="F2504" s="30">
        <v>20.1</v>
      </c>
      <c r="G2504" s="19">
        <v>20.6</v>
      </c>
      <c r="H2504" s="19">
        <v>20.8954545454545</v>
      </c>
      <c r="I2504" s="32"/>
      <c r="J2504" s="33">
        <v>185.674000000002</v>
      </c>
      <c r="K2504" s="33">
        <v>197.840909090909</v>
      </c>
      <c r="L2504" s="33">
        <v>130.413636363636</v>
      </c>
      <c r="M2504" s="7"/>
      <c r="N2504" s="7"/>
      <c r="O2504" s="19"/>
      <c r="P2504" s="19"/>
    </row>
    <row r="2505" ht="16.6" customHeight="1">
      <c r="A2505" s="29">
        <v>44228</v>
      </c>
      <c r="B2505" s="30">
        <v>29.9</v>
      </c>
      <c r="C2505" s="19">
        <v>30.3</v>
      </c>
      <c r="D2505" s="19">
        <v>30.9272727272727</v>
      </c>
      <c r="E2505" s="31"/>
      <c r="F2505" s="30">
        <v>20.2</v>
      </c>
      <c r="G2505" s="19">
        <v>20.6</v>
      </c>
      <c r="H2505" s="19">
        <v>21.0636363636364</v>
      </c>
      <c r="I2505" s="32"/>
      <c r="J2505" s="33">
        <v>169.418000000002</v>
      </c>
      <c r="K2505" s="33">
        <v>171.363636363636</v>
      </c>
      <c r="L2505" s="33">
        <v>165.1</v>
      </c>
      <c r="M2505" s="7"/>
      <c r="N2505" s="7"/>
      <c r="O2505" s="19"/>
      <c r="P2505" s="19"/>
    </row>
    <row r="2506" ht="16.6" customHeight="1">
      <c r="A2506" s="29">
        <v>44256</v>
      </c>
      <c r="B2506" s="30">
        <v>28.9</v>
      </c>
      <c r="C2506" s="19">
        <v>29.3</v>
      </c>
      <c r="D2506" s="19">
        <v>29.8227272727273</v>
      </c>
      <c r="E2506" s="31"/>
      <c r="F2506" s="30">
        <v>18.9</v>
      </c>
      <c r="G2506" s="19">
        <v>19.4</v>
      </c>
      <c r="H2506" s="19">
        <v>19.9636363636364</v>
      </c>
      <c r="I2506" s="32"/>
      <c r="J2506" s="33">
        <v>151.384000000002</v>
      </c>
      <c r="K2506" s="33">
        <v>126.686363636364</v>
      </c>
      <c r="L2506" s="33">
        <v>142.890909090909</v>
      </c>
      <c r="M2506" s="7"/>
      <c r="N2506" s="7"/>
      <c r="O2506" s="19"/>
      <c r="P2506" s="19"/>
    </row>
    <row r="2507" ht="16.6" customHeight="1">
      <c r="A2507" s="29">
        <v>44287</v>
      </c>
      <c r="B2507" s="30">
        <v>27.1</v>
      </c>
      <c r="C2507" s="19">
        <v>27.4</v>
      </c>
      <c r="D2507" s="19">
        <v>27.7545454545455</v>
      </c>
      <c r="E2507" s="31"/>
      <c r="F2507" s="30">
        <v>16.3</v>
      </c>
      <c r="G2507" s="19">
        <v>16.6</v>
      </c>
      <c r="H2507" s="19">
        <v>16.9909090909091</v>
      </c>
      <c r="I2507" s="32"/>
      <c r="J2507" s="33">
        <v>96.01200000000119</v>
      </c>
      <c r="K2507" s="33">
        <v>106.563636363636</v>
      </c>
      <c r="L2507" s="33">
        <v>63.1409090909091</v>
      </c>
      <c r="M2507" s="7"/>
      <c r="N2507" s="7"/>
      <c r="O2507" s="19"/>
      <c r="P2507" s="19"/>
    </row>
    <row r="2508" ht="16.6" customHeight="1">
      <c r="A2508" s="29">
        <v>44317</v>
      </c>
      <c r="B2508" s="30">
        <v>24.3</v>
      </c>
      <c r="C2508" s="19">
        <v>24.7</v>
      </c>
      <c r="D2508" s="19">
        <v>25.0136363636364</v>
      </c>
      <c r="E2508" s="31"/>
      <c r="F2508" s="30">
        <v>12.2</v>
      </c>
      <c r="G2508" s="19">
        <v>13.1</v>
      </c>
      <c r="H2508" s="19">
        <v>13.0227272727273</v>
      </c>
      <c r="I2508" s="32"/>
      <c r="J2508" s="33">
        <v>76.70800000000089</v>
      </c>
      <c r="K2508" s="33">
        <v>69.7227272727273</v>
      </c>
      <c r="L2508" s="33">
        <v>65.15238095238099</v>
      </c>
      <c r="M2508" s="7"/>
      <c r="N2508" s="7"/>
      <c r="O2508" s="19"/>
      <c r="P2508" s="19"/>
    </row>
    <row r="2509" ht="16.6" customHeight="1">
      <c r="A2509" s="29">
        <v>44348</v>
      </c>
      <c r="B2509" s="30">
        <v>22.1</v>
      </c>
      <c r="C2509" s="19">
        <v>22.4</v>
      </c>
      <c r="D2509" s="19">
        <v>22.6727272727273</v>
      </c>
      <c r="E2509" s="31"/>
      <c r="F2509" s="30">
        <v>10.7</v>
      </c>
      <c r="G2509" s="19">
        <v>10.4</v>
      </c>
      <c r="H2509" s="19">
        <v>10.9136363636364</v>
      </c>
      <c r="I2509" s="32"/>
      <c r="J2509" s="33">
        <v>78.23200000000099</v>
      </c>
      <c r="K2509" s="33">
        <v>96.2227272727273</v>
      </c>
      <c r="L2509" s="33">
        <v>60.4</v>
      </c>
      <c r="M2509" s="7"/>
      <c r="N2509" s="7"/>
      <c r="O2509" s="19"/>
      <c r="P2509" s="19"/>
    </row>
    <row r="2510" ht="16.6" customHeight="1">
      <c r="A2510" s="29">
        <v>44378</v>
      </c>
      <c r="B2510" s="30">
        <v>21.6</v>
      </c>
      <c r="C2510" s="19">
        <v>22.1</v>
      </c>
      <c r="D2510" s="19">
        <v>22.7619047619048</v>
      </c>
      <c r="E2510" s="31"/>
      <c r="F2510" s="30">
        <v>8.1</v>
      </c>
      <c r="G2510" s="19">
        <v>8.699999999999999</v>
      </c>
      <c r="H2510" s="19">
        <v>8.93809523809524</v>
      </c>
      <c r="I2510" s="32"/>
      <c r="J2510" s="33">
        <v>47.2440000000006</v>
      </c>
      <c r="K2510" s="33">
        <v>38.6227272727273</v>
      </c>
      <c r="L2510" s="33">
        <v>34.9904761904762</v>
      </c>
      <c r="M2510" s="7"/>
      <c r="N2510" s="7"/>
      <c r="O2510" s="19"/>
      <c r="P2510" s="19"/>
    </row>
    <row r="2511" ht="16.6" customHeight="1">
      <c r="A2511" s="29">
        <v>44409</v>
      </c>
      <c r="B2511" s="30">
        <v>22.8</v>
      </c>
      <c r="C2511" s="19">
        <v>23.5</v>
      </c>
      <c r="D2511" s="19">
        <v>24.1333333333333</v>
      </c>
      <c r="E2511" s="31"/>
      <c r="F2511" s="30">
        <v>9</v>
      </c>
      <c r="G2511" s="19">
        <v>9.300000000000001</v>
      </c>
      <c r="H2511" s="19">
        <v>9.366666666666671</v>
      </c>
      <c r="I2511" s="32"/>
      <c r="J2511" s="33">
        <v>42.9260000000005</v>
      </c>
      <c r="K2511" s="33">
        <v>34.2727272727273</v>
      </c>
      <c r="L2511" s="33">
        <v>45.4666666666667</v>
      </c>
      <c r="M2511" s="7"/>
      <c r="N2511" s="7"/>
      <c r="O2511" s="19"/>
      <c r="P2511" s="19"/>
    </row>
    <row r="2512" ht="16.6" customHeight="1">
      <c r="A2512" s="29">
        <v>44440</v>
      </c>
      <c r="B2512" s="30">
        <v>25.3</v>
      </c>
      <c r="C2512" s="19">
        <v>25.7</v>
      </c>
      <c r="D2512" s="19">
        <v>26.5333333333333</v>
      </c>
      <c r="E2512" s="31"/>
      <c r="F2512" s="30">
        <v>12.1</v>
      </c>
      <c r="G2512" s="19">
        <v>12.1</v>
      </c>
      <c r="H2512" s="19">
        <v>12.5666666666667</v>
      </c>
      <c r="I2512" s="32"/>
      <c r="J2512" s="33">
        <v>49.2760000000006</v>
      </c>
      <c r="K2512" s="33">
        <v>43.1227272727273</v>
      </c>
      <c r="L2512" s="33">
        <v>34.1428571428571</v>
      </c>
      <c r="M2512" s="7"/>
      <c r="N2512" s="7"/>
      <c r="O2512" s="19"/>
      <c r="P2512" s="19"/>
    </row>
    <row r="2513" ht="16.6" customHeight="1">
      <c r="A2513" s="29">
        <v>44470</v>
      </c>
      <c r="B2513" s="30">
        <v>27.8</v>
      </c>
      <c r="C2513" s="19">
        <v>27.8</v>
      </c>
      <c r="D2513" s="19">
        <v>28.1142857142857</v>
      </c>
      <c r="E2513" s="31"/>
      <c r="F2513" s="30">
        <v>15</v>
      </c>
      <c r="G2513" s="19">
        <v>15.4</v>
      </c>
      <c r="H2513" s="19">
        <v>15.5714285714286</v>
      </c>
      <c r="I2513" s="32"/>
      <c r="J2513" s="33">
        <v>68.3260000000008</v>
      </c>
      <c r="K2513" s="33">
        <v>64.72727272727271</v>
      </c>
      <c r="L2513" s="33">
        <v>88.4047619047619</v>
      </c>
      <c r="M2513" s="7"/>
      <c r="N2513" s="7"/>
      <c r="O2513" s="19"/>
      <c r="P2513" s="19"/>
    </row>
    <row r="2514" ht="16.6" customHeight="1">
      <c r="A2514" s="29">
        <v>44501</v>
      </c>
      <c r="B2514" s="30">
        <v>29.6</v>
      </c>
      <c r="C2514" s="19">
        <v>29.4</v>
      </c>
      <c r="D2514" s="19">
        <v>29.5238095238095</v>
      </c>
      <c r="E2514" s="31"/>
      <c r="F2514" s="30">
        <v>17.7</v>
      </c>
      <c r="G2514" s="19">
        <v>17.8</v>
      </c>
      <c r="H2514" s="19">
        <v>17.647619047619</v>
      </c>
      <c r="I2514" s="32"/>
      <c r="J2514" s="33">
        <v>79.502000000001</v>
      </c>
      <c r="K2514" s="33">
        <v>82.1136363636364</v>
      </c>
      <c r="L2514" s="33">
        <v>69.9761904761905</v>
      </c>
      <c r="M2514" s="7"/>
      <c r="N2514" s="7"/>
      <c r="O2514" s="19">
        <f>AVERAGE(B2516,F2516)</f>
        <v>20.8416666666667</v>
      </c>
      <c r="P2514" t="s" s="34">
        <v>16</v>
      </c>
    </row>
    <row r="2515" ht="16.6" customHeight="1">
      <c r="A2515" s="29">
        <v>44531</v>
      </c>
      <c r="B2515" s="30">
        <v>30.7</v>
      </c>
      <c r="C2515" s="19">
        <v>30.6</v>
      </c>
      <c r="D2515" s="19">
        <v>30.8380952380952</v>
      </c>
      <c r="E2515" s="31"/>
      <c r="F2515" s="30">
        <v>19.6</v>
      </c>
      <c r="G2515" s="19">
        <v>19.6</v>
      </c>
      <c r="H2515" s="19">
        <v>19.7809523809524</v>
      </c>
      <c r="I2515" s="32"/>
      <c r="J2515" s="33">
        <v>127.508000000002</v>
      </c>
      <c r="K2515" s="33">
        <v>143.445454545455</v>
      </c>
      <c r="L2515" s="33">
        <v>128.709523809524</v>
      </c>
      <c r="M2515" s="7"/>
      <c r="N2515" s="7"/>
      <c r="O2515" s="19">
        <f>AVERAGE(D2516,H2516)</f>
        <v>21.5046897546898</v>
      </c>
      <c r="P2515" t="s" s="34">
        <v>17</v>
      </c>
    </row>
    <row r="2516" ht="16.6" customHeight="1">
      <c r="A2516" t="s" s="35">
        <v>18</v>
      </c>
      <c r="B2516" s="36">
        <f>AVERAGE(B2504:B2515)</f>
        <v>26.6916666666667</v>
      </c>
      <c r="C2516" s="36">
        <f>AVERAGE(C2504:C2515)</f>
        <v>27</v>
      </c>
      <c r="D2516" s="36">
        <f>AVERAGE(D2504:D2515)</f>
        <v>27.4492604617605</v>
      </c>
      <c r="E2516" s="37"/>
      <c r="F2516" s="36">
        <f>AVERAGE(F2504:F2515)</f>
        <v>14.9916666666667</v>
      </c>
      <c r="G2516" s="36">
        <f>AVERAGE(G2504:G2515)</f>
        <v>15.3</v>
      </c>
      <c r="H2516" s="36">
        <f>AVERAGE(H2504:H2515)</f>
        <v>15.5601190476191</v>
      </c>
      <c r="I2516" s="38"/>
      <c r="J2516" s="36">
        <f>AVERAGE(J2504:J2515)</f>
        <v>97.68416666666791</v>
      </c>
      <c r="K2516" s="36">
        <f>AVERAGE(K2504:K2515)</f>
        <v>97.8920454545455</v>
      </c>
      <c r="L2516" s="36">
        <f>AVERAGE(L2504:L2515)</f>
        <v>85.7323593073593</v>
      </c>
      <c r="M2516" s="7"/>
      <c r="N2516" s="7"/>
      <c r="O2516" s="19">
        <f>O2515-O2514</f>
        <v>0.6630230880230999</v>
      </c>
      <c r="P2516" t="s" s="39">
        <v>19</v>
      </c>
    </row>
    <row r="2517" ht="16.6" customHeight="1">
      <c r="A2517" s="55"/>
      <c r="B2517" s="49"/>
      <c r="C2517" s="19"/>
      <c r="D2517" s="19"/>
      <c r="E2517" s="37"/>
      <c r="F2517" s="49"/>
      <c r="G2517" s="19"/>
      <c r="H2517" t="s" s="40">
        <v>21</v>
      </c>
      <c r="I2517" s="32"/>
      <c r="J2517" s="19"/>
      <c r="K2517" s="19"/>
      <c r="L2517" s="19"/>
      <c r="M2517" s="43"/>
      <c r="N2517" s="19"/>
      <c r="O2517" s="19"/>
      <c r="P2517" s="19"/>
    </row>
    <row r="2518" ht="16.6" customHeight="1">
      <c r="A2518" s="55"/>
      <c r="B2518" s="49"/>
      <c r="C2518" s="19"/>
      <c r="D2518" s="19"/>
      <c r="E2518" s="37"/>
      <c r="F2518" s="49"/>
      <c r="G2518" s="19"/>
      <c r="H2518" s="19"/>
      <c r="I2518" s="32"/>
      <c r="J2518" s="19"/>
      <c r="K2518" s="19"/>
      <c r="L2518" s="19"/>
      <c r="M2518" s="43"/>
      <c r="N2518" s="28"/>
      <c r="O2518" s="19"/>
      <c r="P2518" s="19"/>
    </row>
    <row r="2519" ht="46.65" customHeight="1">
      <c r="A2519" t="s" s="20">
        <v>1076</v>
      </c>
      <c r="B2519" t="s" s="21">
        <v>150</v>
      </c>
      <c r="C2519" t="s" s="22">
        <v>1077</v>
      </c>
      <c r="D2519" t="s" s="22">
        <v>1078</v>
      </c>
      <c r="E2519" s="23"/>
      <c r="F2519" t="s" s="21">
        <v>153</v>
      </c>
      <c r="G2519" t="s" s="24">
        <v>1077</v>
      </c>
      <c r="H2519" t="s" s="24">
        <v>1078</v>
      </c>
      <c r="I2519" s="32"/>
      <c r="J2519" t="s" s="21">
        <v>823</v>
      </c>
      <c r="K2519" t="s" s="26">
        <v>1079</v>
      </c>
      <c r="L2519" t="s" s="26">
        <v>1080</v>
      </c>
      <c r="M2519" t="s" s="45">
        <v>1081</v>
      </c>
      <c r="N2519" s="7"/>
      <c r="O2519" s="19"/>
      <c r="P2519" s="19"/>
    </row>
    <row r="2520" ht="16.6" customHeight="1">
      <c r="A2520" s="29">
        <v>44197</v>
      </c>
      <c r="B2520" s="30">
        <v>31.8</v>
      </c>
      <c r="C2520" s="19">
        <v>32.6</v>
      </c>
      <c r="D2520" s="19">
        <v>32.7863636363636</v>
      </c>
      <c r="E2520" s="31"/>
      <c r="F2520" s="30">
        <v>17.9</v>
      </c>
      <c r="G2520" s="19">
        <v>18.8</v>
      </c>
      <c r="H2520" s="19">
        <v>18.8545454545455</v>
      </c>
      <c r="I2520" s="32"/>
      <c r="J2520" s="33">
        <v>97.0280000000012</v>
      </c>
      <c r="K2520" s="33">
        <v>92.496</v>
      </c>
      <c r="L2520" s="33">
        <v>71.8909090909091</v>
      </c>
      <c r="M2520" s="7"/>
      <c r="N2520" s="7"/>
      <c r="O2520" s="19"/>
      <c r="P2520" s="19"/>
    </row>
    <row r="2521" ht="16.6" customHeight="1">
      <c r="A2521" s="29">
        <v>44228</v>
      </c>
      <c r="B2521" s="30">
        <v>31.5</v>
      </c>
      <c r="C2521" s="19">
        <v>31.7</v>
      </c>
      <c r="D2521" s="19">
        <v>32.0181818181818</v>
      </c>
      <c r="E2521" s="31"/>
      <c r="F2521" s="30">
        <v>17.7</v>
      </c>
      <c r="G2521" s="19">
        <v>18.5</v>
      </c>
      <c r="H2521" s="19">
        <v>18.4636363636364</v>
      </c>
      <c r="I2521" s="32"/>
      <c r="J2521" s="33">
        <v>72.13600000000091</v>
      </c>
      <c r="K2521" s="33">
        <v>67.88</v>
      </c>
      <c r="L2521" s="33">
        <v>69.8545454545455</v>
      </c>
      <c r="M2521" s="7"/>
      <c r="N2521" s="7"/>
      <c r="O2521" s="19"/>
      <c r="P2521" s="19"/>
    </row>
    <row r="2522" ht="16.6" customHeight="1">
      <c r="A2522" s="29">
        <v>44256</v>
      </c>
      <c r="B2522" s="30">
        <v>29.8</v>
      </c>
      <c r="C2522" s="19">
        <v>30.3</v>
      </c>
      <c r="D2522" s="19">
        <v>30.2772727272727</v>
      </c>
      <c r="E2522" s="31"/>
      <c r="F2522" s="30">
        <v>15.8</v>
      </c>
      <c r="G2522" s="19">
        <v>16.6</v>
      </c>
      <c r="H2522" s="19">
        <v>16.8636363636364</v>
      </c>
      <c r="I2522" s="32"/>
      <c r="J2522" s="33">
        <v>70.10400000000089</v>
      </c>
      <c r="K2522" s="33">
        <v>68.66800000000001</v>
      </c>
      <c r="L2522" s="33">
        <v>70.23636363636361</v>
      </c>
      <c r="M2522" s="7"/>
      <c r="N2522" s="7"/>
      <c r="O2522" s="19"/>
      <c r="P2522" s="19"/>
    </row>
    <row r="2523" ht="16.6" customHeight="1">
      <c r="A2523" s="29">
        <v>44287</v>
      </c>
      <c r="B2523" s="30">
        <v>26.8</v>
      </c>
      <c r="C2523" s="19">
        <v>27.3</v>
      </c>
      <c r="D2523" s="19">
        <v>27.3954545454545</v>
      </c>
      <c r="E2523" s="31"/>
      <c r="F2523" s="30">
        <v>12.1</v>
      </c>
      <c r="G2523" s="19">
        <v>12.5</v>
      </c>
      <c r="H2523" s="19">
        <v>12.7136363636364</v>
      </c>
      <c r="I2523" s="32"/>
      <c r="J2523" s="33">
        <v>33.7820000000004</v>
      </c>
      <c r="K2523" s="33">
        <v>29.828</v>
      </c>
      <c r="L2523" s="33">
        <v>17.7454545454545</v>
      </c>
      <c r="M2523" s="7"/>
      <c r="N2523" s="7"/>
      <c r="O2523" s="19"/>
      <c r="P2523" s="19"/>
    </row>
    <row r="2524" ht="16.6" customHeight="1">
      <c r="A2524" s="29">
        <v>44317</v>
      </c>
      <c r="B2524" s="30">
        <v>22.8</v>
      </c>
      <c r="C2524" s="19">
        <v>23.3</v>
      </c>
      <c r="D2524" s="19">
        <v>23.3727272727273</v>
      </c>
      <c r="E2524" s="31"/>
      <c r="F2524" s="30">
        <v>7.8</v>
      </c>
      <c r="G2524" s="19">
        <v>8.199999999999999</v>
      </c>
      <c r="H2524" s="19">
        <v>7.74545454545455</v>
      </c>
      <c r="I2524" s="32"/>
      <c r="J2524" s="33">
        <v>33.0200000000004</v>
      </c>
      <c r="K2524" s="33">
        <v>25.116</v>
      </c>
      <c r="L2524" s="33">
        <v>23.2545454545455</v>
      </c>
      <c r="M2524" s="7"/>
      <c r="N2524" s="7"/>
      <c r="O2524" s="19"/>
      <c r="P2524" s="19"/>
    </row>
    <row r="2525" ht="16.6" customHeight="1">
      <c r="A2525" s="29">
        <v>44348</v>
      </c>
      <c r="B2525" s="30">
        <v>19.6</v>
      </c>
      <c r="C2525" s="19">
        <v>20.1</v>
      </c>
      <c r="D2525" s="19">
        <v>20.1727272727273</v>
      </c>
      <c r="E2525" s="31"/>
      <c r="F2525" s="30">
        <v>5.7</v>
      </c>
      <c r="G2525" s="19">
        <v>5.5</v>
      </c>
      <c r="H2525" s="19">
        <v>5.68636363636364</v>
      </c>
      <c r="I2525" s="32"/>
      <c r="J2525" s="33">
        <v>43.4340000000005</v>
      </c>
      <c r="K2525" s="33">
        <v>52.576</v>
      </c>
      <c r="L2525" s="33">
        <v>34.3272727272727</v>
      </c>
      <c r="M2525" s="7"/>
      <c r="N2525" s="7"/>
      <c r="O2525" s="19"/>
      <c r="P2525" s="19"/>
    </row>
    <row r="2526" ht="16.6" customHeight="1">
      <c r="A2526" s="29">
        <v>44378</v>
      </c>
      <c r="B2526" s="30">
        <v>19.1</v>
      </c>
      <c r="C2526" s="19">
        <v>19.9</v>
      </c>
      <c r="D2526" s="19">
        <v>20.052380952381</v>
      </c>
      <c r="E2526" s="31"/>
      <c r="F2526" s="30">
        <v>4.1</v>
      </c>
      <c r="G2526" s="19">
        <v>4.1</v>
      </c>
      <c r="H2526" s="19">
        <v>3.92380952380952</v>
      </c>
      <c r="I2526" s="32"/>
      <c r="J2526" s="33">
        <v>43.9420000000005</v>
      </c>
      <c r="K2526" s="33">
        <v>32.516</v>
      </c>
      <c r="L2526" s="33">
        <v>19.0636363636364</v>
      </c>
      <c r="M2526" s="7"/>
      <c r="N2526" s="7"/>
      <c r="O2526" s="19"/>
      <c r="P2526" s="19"/>
    </row>
    <row r="2527" ht="16.6" customHeight="1">
      <c r="A2527" s="29">
        <v>44409</v>
      </c>
      <c r="B2527" s="30">
        <v>21.1</v>
      </c>
      <c r="C2527" s="19">
        <v>21.9</v>
      </c>
      <c r="D2527" s="19">
        <v>22.0047619047619</v>
      </c>
      <c r="E2527" s="31"/>
      <c r="F2527" s="30">
        <v>5</v>
      </c>
      <c r="G2527" s="19">
        <v>4.6</v>
      </c>
      <c r="H2527" s="19">
        <v>4.4952380952381</v>
      </c>
      <c r="I2527" s="32"/>
      <c r="J2527" s="33">
        <v>31.2420000000004</v>
      </c>
      <c r="K2527" s="33">
        <v>27.324</v>
      </c>
      <c r="L2527" s="33">
        <v>24.2571428571429</v>
      </c>
      <c r="M2527" s="7"/>
      <c r="N2527" s="7"/>
      <c r="O2527" s="19"/>
      <c r="P2527" s="19"/>
    </row>
    <row r="2528" ht="16.6" customHeight="1">
      <c r="A2528" s="29">
        <v>44440</v>
      </c>
      <c r="B2528" s="30">
        <v>24.6</v>
      </c>
      <c r="C2528" s="19">
        <v>25.7</v>
      </c>
      <c r="D2528" s="19">
        <v>26.1142857142857</v>
      </c>
      <c r="E2528" s="31"/>
      <c r="F2528" s="30">
        <v>8.800000000000001</v>
      </c>
      <c r="G2528" s="19">
        <v>8.699999999999999</v>
      </c>
      <c r="H2528" s="19">
        <v>8.75714285714286</v>
      </c>
      <c r="I2528" s="32"/>
      <c r="J2528" s="33">
        <v>42.6720000000005</v>
      </c>
      <c r="K2528" s="33">
        <v>31.196</v>
      </c>
      <c r="L2528" s="33">
        <v>21.1666666666667</v>
      </c>
      <c r="M2528" s="7"/>
      <c r="N2528" s="7"/>
      <c r="O2528" s="19"/>
      <c r="P2528" s="19"/>
    </row>
    <row r="2529" ht="16.6" customHeight="1">
      <c r="A2529" s="29">
        <v>44470</v>
      </c>
      <c r="B2529" s="30">
        <v>28.3</v>
      </c>
      <c r="C2529" s="19">
        <v>28.5</v>
      </c>
      <c r="D2529" s="19">
        <v>28.8095238095238</v>
      </c>
      <c r="E2529" s="31"/>
      <c r="F2529" s="30">
        <v>12.6</v>
      </c>
      <c r="G2529" s="19">
        <v>12.6</v>
      </c>
      <c r="H2529" s="19">
        <v>12.8285714285714</v>
      </c>
      <c r="I2529" s="32"/>
      <c r="J2529" s="33">
        <v>50.8000000000006</v>
      </c>
      <c r="K2529" s="33">
        <v>44.936</v>
      </c>
      <c r="L2529" s="33">
        <v>61.2285714285714</v>
      </c>
      <c r="M2529" s="7"/>
      <c r="N2529" s="7"/>
      <c r="O2529" s="19"/>
      <c r="P2529" s="19"/>
    </row>
    <row r="2530" ht="16.6" customHeight="1">
      <c r="A2530" s="29">
        <v>44501</v>
      </c>
      <c r="B2530" s="30">
        <v>31</v>
      </c>
      <c r="C2530" s="19">
        <v>30.7</v>
      </c>
      <c r="D2530" s="19">
        <v>31.0714285714286</v>
      </c>
      <c r="E2530" s="31"/>
      <c r="F2530" s="30">
        <v>15.7</v>
      </c>
      <c r="G2530" s="19">
        <v>15.6</v>
      </c>
      <c r="H2530" s="19">
        <v>15.7285714285714</v>
      </c>
      <c r="I2530" s="32"/>
      <c r="J2530" s="33">
        <v>67.5640000000008</v>
      </c>
      <c r="K2530" s="33">
        <v>68.2</v>
      </c>
      <c r="L2530" s="33">
        <v>60.0380952380952</v>
      </c>
      <c r="M2530" s="7"/>
      <c r="N2530" s="7"/>
      <c r="O2530" s="19">
        <f>AVERAGE(B2532,F2532)</f>
        <v>19.1416666666667</v>
      </c>
      <c r="P2530" t="s" s="34">
        <v>16</v>
      </c>
    </row>
    <row r="2531" ht="16.6" customHeight="1">
      <c r="A2531" s="29">
        <v>44531</v>
      </c>
      <c r="B2531" s="30">
        <v>32.1</v>
      </c>
      <c r="C2531" s="19">
        <v>31.8</v>
      </c>
      <c r="D2531" s="19">
        <v>32.1428571428571</v>
      </c>
      <c r="E2531" s="31"/>
      <c r="F2531" s="30">
        <v>17.7</v>
      </c>
      <c r="G2531" s="19">
        <v>17.7</v>
      </c>
      <c r="H2531" s="19">
        <v>17.852380952381</v>
      </c>
      <c r="I2531" s="32"/>
      <c r="J2531" s="33">
        <v>81.534000000001</v>
      </c>
      <c r="K2531" s="33">
        <v>81.65600000000001</v>
      </c>
      <c r="L2531" s="33">
        <v>88.0857142857143</v>
      </c>
      <c r="M2531" s="7"/>
      <c r="N2531" s="7"/>
      <c r="O2531" s="19">
        <f>AVERAGE(D2532,H2532)</f>
        <v>19.5887896825397</v>
      </c>
      <c r="P2531" t="s" s="34">
        <v>17</v>
      </c>
    </row>
    <row r="2532" ht="16.6" customHeight="1">
      <c r="A2532" t="s" s="35">
        <v>18</v>
      </c>
      <c r="B2532" s="36">
        <f>AVERAGE(B2520:B2531)</f>
        <v>26.5416666666667</v>
      </c>
      <c r="C2532" s="36">
        <f>AVERAGE(C2520:C2531)</f>
        <v>26.9833333333333</v>
      </c>
      <c r="D2532" s="36">
        <f>AVERAGE(D2520:D2531)</f>
        <v>27.1848304473304</v>
      </c>
      <c r="E2532" s="37"/>
      <c r="F2532" s="36">
        <f>AVERAGE(F2520:F2531)</f>
        <v>11.7416666666667</v>
      </c>
      <c r="G2532" s="36">
        <f>AVERAGE(G2520:G2531)</f>
        <v>11.95</v>
      </c>
      <c r="H2532" s="36">
        <f>AVERAGE(H2520:H2531)</f>
        <v>11.9927489177489</v>
      </c>
      <c r="I2532" s="38"/>
      <c r="J2532" s="36">
        <f>AVERAGE(J2520:J2531)</f>
        <v>55.604833333334</v>
      </c>
      <c r="K2532" s="36">
        <f>AVERAGE(K2520:K2531)</f>
        <v>51.866</v>
      </c>
      <c r="L2532" s="36">
        <f>AVERAGE(L2520:L2531)</f>
        <v>46.7624098124098</v>
      </c>
      <c r="M2532" s="7"/>
      <c r="N2532" s="7"/>
      <c r="O2532" s="19">
        <f>O2531-O2530</f>
        <v>0.447123015873</v>
      </c>
      <c r="P2532" t="s" s="39">
        <v>19</v>
      </c>
    </row>
    <row r="2533" ht="16.6" customHeight="1">
      <c r="A2533" s="55"/>
      <c r="B2533" s="49"/>
      <c r="C2533" s="19"/>
      <c r="D2533" t="s" s="40">
        <v>55</v>
      </c>
      <c r="E2533" s="37"/>
      <c r="F2533" s="49"/>
      <c r="G2533" s="19"/>
      <c r="H2533" t="s" s="40">
        <v>21</v>
      </c>
      <c r="I2533" s="32"/>
      <c r="J2533" s="19"/>
      <c r="K2533" s="19"/>
      <c r="L2533" s="19"/>
      <c r="M2533" s="43"/>
      <c r="N2533" s="19"/>
      <c r="O2533" s="19"/>
      <c r="P2533" s="19"/>
    </row>
    <row r="2534" ht="16.6" customHeight="1">
      <c r="A2534" s="55"/>
      <c r="B2534" s="49"/>
      <c r="C2534" s="19"/>
      <c r="D2534" s="19"/>
      <c r="E2534" s="37"/>
      <c r="F2534" s="49"/>
      <c r="G2534" s="19"/>
      <c r="H2534" s="19"/>
      <c r="I2534" s="32"/>
      <c r="J2534" s="19"/>
      <c r="K2534" s="19"/>
      <c r="L2534" s="19"/>
      <c r="M2534" s="43"/>
      <c r="N2534" s="28"/>
      <c r="O2534" s="28"/>
      <c r="P2534" s="28"/>
    </row>
    <row r="2535" ht="46.65" customHeight="1">
      <c r="A2535" t="s" s="20">
        <v>1082</v>
      </c>
      <c r="B2535" t="s" s="21">
        <v>150</v>
      </c>
      <c r="C2535" t="s" s="22">
        <v>1083</v>
      </c>
      <c r="D2535" t="s" s="22">
        <v>1084</v>
      </c>
      <c r="E2535" s="23"/>
      <c r="F2535" t="s" s="21">
        <v>153</v>
      </c>
      <c r="G2535" t="s" s="24">
        <v>1083</v>
      </c>
      <c r="H2535" t="s" s="24">
        <v>1084</v>
      </c>
      <c r="I2535" s="32"/>
      <c r="J2535" t="s" s="21">
        <v>33</v>
      </c>
      <c r="K2535" t="s" s="26">
        <v>1085</v>
      </c>
      <c r="L2535" t="s" s="26">
        <v>1086</v>
      </c>
      <c r="M2535" t="s" s="45">
        <v>1087</v>
      </c>
      <c r="N2535" s="7"/>
      <c r="O2535" s="19"/>
      <c r="P2535" s="46"/>
    </row>
    <row r="2536" ht="16.6" customHeight="1">
      <c r="A2536" s="29">
        <v>44197</v>
      </c>
      <c r="B2536" s="30">
        <v>33.9</v>
      </c>
      <c r="C2536" s="19">
        <v>34</v>
      </c>
      <c r="D2536" s="19">
        <v>34.175</v>
      </c>
      <c r="E2536" s="31"/>
      <c r="F2536" s="30">
        <v>19.3</v>
      </c>
      <c r="G2536" s="19">
        <v>20.3</v>
      </c>
      <c r="H2536" s="19">
        <v>20.43125</v>
      </c>
      <c r="I2536" s="32"/>
      <c r="J2536" s="33">
        <v>75.18400000000091</v>
      </c>
      <c r="K2536" s="33">
        <v>73.188</v>
      </c>
      <c r="L2536" s="33">
        <v>82.20625</v>
      </c>
      <c r="M2536" s="7"/>
      <c r="N2536" s="7"/>
      <c r="O2536" s="19"/>
      <c r="P2536" s="47"/>
    </row>
    <row r="2537" ht="16.6" customHeight="1">
      <c r="A2537" s="29">
        <v>44228</v>
      </c>
      <c r="B2537" s="30">
        <v>33.3</v>
      </c>
      <c r="C2537" s="19">
        <v>32.6</v>
      </c>
      <c r="D2537" s="19">
        <v>33.06875</v>
      </c>
      <c r="E2537" s="31"/>
      <c r="F2537" s="30">
        <v>19.1</v>
      </c>
      <c r="G2537" s="19">
        <v>19.7</v>
      </c>
      <c r="H2537" s="19">
        <v>19.90625</v>
      </c>
      <c r="I2537" s="32"/>
      <c r="J2537" s="33">
        <v>67.05600000000079</v>
      </c>
      <c r="K2537" s="33">
        <v>57.816</v>
      </c>
      <c r="L2537" s="33">
        <v>60.1125</v>
      </c>
      <c r="M2537" s="7"/>
      <c r="N2537" s="7"/>
      <c r="O2537" s="19"/>
      <c r="P2537" s="47"/>
    </row>
    <row r="2538" ht="16.6" customHeight="1">
      <c r="A2538" s="29">
        <v>44256</v>
      </c>
      <c r="B2538" s="30">
        <v>30.9</v>
      </c>
      <c r="C2538" s="19">
        <v>31</v>
      </c>
      <c r="D2538" s="19">
        <v>31.1125</v>
      </c>
      <c r="E2538" s="31"/>
      <c r="F2538" s="30">
        <v>16.9</v>
      </c>
      <c r="G2538" s="19">
        <v>17.2</v>
      </c>
      <c r="H2538" s="19">
        <v>17.60625</v>
      </c>
      <c r="I2538" s="32"/>
      <c r="J2538" s="33">
        <v>65.7860000000008</v>
      </c>
      <c r="K2538" s="33">
        <v>58.48</v>
      </c>
      <c r="L2538" s="33">
        <v>70.1375</v>
      </c>
      <c r="M2538" s="7"/>
      <c r="N2538" s="7"/>
      <c r="O2538" s="19"/>
      <c r="P2538" s="47"/>
    </row>
    <row r="2539" ht="16.6" customHeight="1">
      <c r="A2539" s="29">
        <v>44287</v>
      </c>
      <c r="B2539" s="30">
        <v>27.1</v>
      </c>
      <c r="C2539" s="19">
        <v>27.7</v>
      </c>
      <c r="D2539" s="19">
        <v>27.78125</v>
      </c>
      <c r="E2539" s="31"/>
      <c r="F2539" s="30">
        <v>12.6</v>
      </c>
      <c r="G2539" s="19">
        <v>13</v>
      </c>
      <c r="H2539" s="19">
        <v>13.39375</v>
      </c>
      <c r="I2539" s="32"/>
      <c r="J2539" s="33">
        <v>39.8780000000005</v>
      </c>
      <c r="K2539" s="33">
        <v>34.112</v>
      </c>
      <c r="L2539" s="33">
        <v>23.2375</v>
      </c>
      <c r="M2539" s="7"/>
      <c r="N2539" s="7"/>
      <c r="O2539" s="19"/>
      <c r="P2539" s="47"/>
    </row>
    <row r="2540" ht="16.6" customHeight="1">
      <c r="A2540" s="29">
        <v>44317</v>
      </c>
      <c r="B2540" s="30">
        <v>22.4</v>
      </c>
      <c r="C2540" s="19">
        <v>23.1</v>
      </c>
      <c r="D2540" s="19">
        <v>23.125</v>
      </c>
      <c r="E2540" s="31"/>
      <c r="F2540" s="30">
        <v>8.5</v>
      </c>
      <c r="G2540" s="19">
        <v>8.6</v>
      </c>
      <c r="H2540" s="19">
        <v>8.2875</v>
      </c>
      <c r="I2540" s="32"/>
      <c r="J2540" s="33">
        <v>44.1960000000005</v>
      </c>
      <c r="K2540" s="33">
        <v>38.972</v>
      </c>
      <c r="L2540" s="33">
        <v>27.05625</v>
      </c>
      <c r="M2540" s="7"/>
      <c r="N2540" s="7"/>
      <c r="O2540" s="19"/>
      <c r="P2540" s="47"/>
    </row>
    <row r="2541" ht="16.6" customHeight="1">
      <c r="A2541" s="29">
        <v>44348</v>
      </c>
      <c r="B2541" s="30">
        <v>18.8</v>
      </c>
      <c r="C2541" s="19">
        <v>19.8</v>
      </c>
      <c r="D2541" s="19">
        <v>19.8</v>
      </c>
      <c r="E2541" s="31"/>
      <c r="F2541" s="30">
        <v>6.4</v>
      </c>
      <c r="G2541" s="19">
        <v>6</v>
      </c>
      <c r="H2541" s="19">
        <v>6.1625</v>
      </c>
      <c r="I2541" s="32"/>
      <c r="J2541" s="33">
        <v>47.4980000000006</v>
      </c>
      <c r="K2541" s="33">
        <v>54.708</v>
      </c>
      <c r="L2541" s="33">
        <v>34.5125</v>
      </c>
      <c r="M2541" s="7"/>
      <c r="N2541" s="7"/>
      <c r="O2541" s="19"/>
      <c r="P2541" s="47"/>
    </row>
    <row r="2542" ht="16.6" customHeight="1">
      <c r="A2542" s="29">
        <v>44378</v>
      </c>
      <c r="B2542" s="30">
        <v>18</v>
      </c>
      <c r="C2542" s="19">
        <v>19.1</v>
      </c>
      <c r="D2542" s="19">
        <v>19.14375</v>
      </c>
      <c r="E2542" s="31"/>
      <c r="F2542" s="30">
        <v>4.9</v>
      </c>
      <c r="G2542" s="19">
        <v>4.6</v>
      </c>
      <c r="H2542" s="19">
        <v>4.775</v>
      </c>
      <c r="I2542" s="32"/>
      <c r="J2542" s="33">
        <v>44.4500000000005</v>
      </c>
      <c r="K2542" s="33">
        <v>39.44</v>
      </c>
      <c r="L2542" s="33">
        <v>30.8125</v>
      </c>
      <c r="M2542" s="7"/>
      <c r="N2542" s="7"/>
      <c r="O2542" s="19"/>
      <c r="P2542" s="47"/>
    </row>
    <row r="2543" ht="16.6" customHeight="1">
      <c r="A2543" s="29">
        <v>44409</v>
      </c>
      <c r="B2543" s="30">
        <v>20.4</v>
      </c>
      <c r="C2543" s="19">
        <v>21.5</v>
      </c>
      <c r="D2543" s="19">
        <v>21.5866666666667</v>
      </c>
      <c r="E2543" s="31"/>
      <c r="F2543" s="30">
        <v>5.7</v>
      </c>
      <c r="G2543" s="19">
        <v>5.6</v>
      </c>
      <c r="H2543" s="19">
        <v>5.86</v>
      </c>
      <c r="I2543" s="32"/>
      <c r="J2543" s="33">
        <v>32.5120000000004</v>
      </c>
      <c r="K2543" s="33">
        <v>30.732</v>
      </c>
      <c r="L2543" s="33">
        <v>22.2333333333333</v>
      </c>
      <c r="M2543" s="7"/>
      <c r="N2543" s="7"/>
      <c r="O2543" s="19"/>
      <c r="P2543" s="33"/>
    </row>
    <row r="2544" ht="16.6" customHeight="1">
      <c r="A2544" s="29">
        <v>44440</v>
      </c>
      <c r="B2544" s="30">
        <v>24.6</v>
      </c>
      <c r="C2544" s="19">
        <v>25.5</v>
      </c>
      <c r="D2544" s="19">
        <v>26.0266666666667</v>
      </c>
      <c r="E2544" s="31"/>
      <c r="F2544" s="30">
        <v>9.199999999999999</v>
      </c>
      <c r="G2544" s="19">
        <v>9.4</v>
      </c>
      <c r="H2544" s="19">
        <v>9.993333333333331</v>
      </c>
      <c r="I2544" s="32"/>
      <c r="J2544" s="33">
        <v>38.3540000000005</v>
      </c>
      <c r="K2544" s="33">
        <v>29.196</v>
      </c>
      <c r="L2544" s="33">
        <v>33.4333333333333</v>
      </c>
      <c r="M2544" s="7"/>
      <c r="N2544" s="7"/>
      <c r="O2544" s="19"/>
      <c r="P2544" s="33"/>
    </row>
    <row r="2545" ht="16.6" customHeight="1">
      <c r="A2545" s="29">
        <v>44470</v>
      </c>
      <c r="B2545" s="30">
        <v>28.4</v>
      </c>
      <c r="C2545" s="19">
        <v>28.9</v>
      </c>
      <c r="D2545" s="19">
        <v>29.1933333333333</v>
      </c>
      <c r="E2545" s="31"/>
      <c r="F2545" s="30">
        <v>13</v>
      </c>
      <c r="G2545" s="19">
        <v>13.5</v>
      </c>
      <c r="H2545" s="19">
        <v>13.7066666666667</v>
      </c>
      <c r="I2545" s="32"/>
      <c r="J2545" s="33">
        <v>43.4340000000005</v>
      </c>
      <c r="K2545" s="33">
        <v>34.856</v>
      </c>
      <c r="L2545" s="33">
        <v>40.4533333333333</v>
      </c>
      <c r="M2545" s="7"/>
      <c r="N2545" s="7"/>
      <c r="O2545" s="19"/>
      <c r="P2545" s="33"/>
    </row>
    <row r="2546" ht="16.6" customHeight="1">
      <c r="A2546" s="29">
        <v>44501</v>
      </c>
      <c r="B2546" s="30">
        <v>31.7</v>
      </c>
      <c r="C2546" s="19">
        <v>31.3</v>
      </c>
      <c r="D2546" s="19">
        <v>31.4866666666667</v>
      </c>
      <c r="E2546" s="31"/>
      <c r="F2546" s="30">
        <v>16.6</v>
      </c>
      <c r="G2546" s="19">
        <v>17.1</v>
      </c>
      <c r="H2546" s="19">
        <v>17.6266666666667</v>
      </c>
      <c r="I2546" s="32"/>
      <c r="J2546" s="33">
        <v>56.1340000000007</v>
      </c>
      <c r="K2546" s="33">
        <v>63.644</v>
      </c>
      <c r="L2546" s="33">
        <v>71.1857142857143</v>
      </c>
      <c r="M2546" s="7"/>
      <c r="N2546" s="7"/>
      <c r="O2546" s="19">
        <f>AVERAGE(B2548,F2548)</f>
        <v>19.7416666666667</v>
      </c>
      <c r="P2546" t="s" s="34">
        <v>16</v>
      </c>
    </row>
    <row r="2547" ht="16.6" customHeight="1">
      <c r="A2547" s="29">
        <v>44531</v>
      </c>
      <c r="B2547" s="30">
        <v>33.5</v>
      </c>
      <c r="C2547" s="19">
        <v>32.3</v>
      </c>
      <c r="D2547" s="19">
        <v>32.6666666666667</v>
      </c>
      <c r="E2547" s="31"/>
      <c r="F2547" s="30">
        <v>18.6</v>
      </c>
      <c r="G2547" s="19">
        <v>18.8</v>
      </c>
      <c r="H2547" s="19">
        <v>19.2866666666667</v>
      </c>
      <c r="I2547" s="32"/>
      <c r="J2547" s="33">
        <v>74.9300000000009</v>
      </c>
      <c r="K2547" s="33">
        <v>90.15600000000001</v>
      </c>
      <c r="L2547" s="33">
        <v>85.09999999999999</v>
      </c>
      <c r="M2547" s="7"/>
      <c r="N2547" s="7"/>
      <c r="O2547" s="19">
        <f>AVERAGE(D2548,H2548)</f>
        <v>20.2584201388889</v>
      </c>
      <c r="P2547" t="s" s="34">
        <v>17</v>
      </c>
    </row>
    <row r="2548" ht="16.6" customHeight="1">
      <c r="A2548" t="s" s="35">
        <v>18</v>
      </c>
      <c r="B2548" s="36">
        <f>AVERAGE(B2536:B2547)</f>
        <v>26.9166666666667</v>
      </c>
      <c r="C2548" s="36">
        <f>AVERAGE(C2536:C2547)</f>
        <v>27.2333333333333</v>
      </c>
      <c r="D2548" s="36">
        <f>AVERAGE(D2536:D2547)</f>
        <v>27.4305208333333</v>
      </c>
      <c r="E2548" s="37"/>
      <c r="F2548" s="36">
        <f>AVERAGE(F2536:F2547)</f>
        <v>12.5666666666667</v>
      </c>
      <c r="G2548" s="36">
        <f>AVERAGE(G2536:G2547)</f>
        <v>12.8166666666667</v>
      </c>
      <c r="H2548" s="36">
        <f>AVERAGE(H2536:H2547)</f>
        <v>13.0863194444445</v>
      </c>
      <c r="I2548" s="38"/>
      <c r="J2548" s="36">
        <f>AVERAGE(J2536:J2547)</f>
        <v>52.4510000000006</v>
      </c>
      <c r="K2548" s="36">
        <f>AVERAGE(K2536:K2547)</f>
        <v>50.4416666666667</v>
      </c>
      <c r="L2548" s="36">
        <f>AVERAGE(L2536:L2547)</f>
        <v>48.3733928571429</v>
      </c>
      <c r="M2548" s="7"/>
      <c r="N2548" s="7"/>
      <c r="O2548" s="19">
        <f>O2547-O2546</f>
        <v>0.5167534722222</v>
      </c>
      <c r="P2548" t="s" s="39">
        <v>19</v>
      </c>
    </row>
    <row r="2549" ht="16.6" customHeight="1">
      <c r="A2549" s="55"/>
      <c r="B2549" s="49"/>
      <c r="C2549" s="19"/>
      <c r="D2549" t="s" s="40">
        <v>55</v>
      </c>
      <c r="E2549" s="37"/>
      <c r="F2549" s="49"/>
      <c r="G2549" s="19"/>
      <c r="H2549" t="s" s="40">
        <v>21</v>
      </c>
      <c r="I2549" s="32"/>
      <c r="J2549" s="19"/>
      <c r="K2549" s="19"/>
      <c r="L2549" s="19"/>
      <c r="M2549" s="43"/>
      <c r="N2549" s="19"/>
      <c r="O2549" s="19"/>
      <c r="P2549" s="19"/>
    </row>
    <row r="2550" ht="16.6" customHeight="1">
      <c r="A2550" s="55"/>
      <c r="B2550" s="49"/>
      <c r="C2550" s="19"/>
      <c r="D2550" s="19"/>
      <c r="E2550" s="37"/>
      <c r="F2550" s="49"/>
      <c r="G2550" s="19"/>
      <c r="H2550" s="19"/>
      <c r="I2550" s="32"/>
      <c r="J2550" s="19"/>
      <c r="K2550" s="19"/>
      <c r="L2550" s="19"/>
      <c r="M2550" s="43"/>
      <c r="N2550" s="19"/>
      <c r="O2550" s="28"/>
      <c r="P2550" s="19"/>
    </row>
    <row r="2551" ht="46.65" customHeight="1">
      <c r="A2551" t="s" s="20">
        <v>1088</v>
      </c>
      <c r="B2551" t="s" s="21">
        <v>1089</v>
      </c>
      <c r="C2551" t="s" s="22">
        <v>1090</v>
      </c>
      <c r="D2551" t="s" s="22">
        <v>1091</v>
      </c>
      <c r="E2551" s="23"/>
      <c r="F2551" t="s" s="21">
        <v>1092</v>
      </c>
      <c r="G2551" t="s" s="24">
        <v>1090</v>
      </c>
      <c r="H2551" t="s" s="24">
        <v>1091</v>
      </c>
      <c r="I2551" s="32"/>
      <c r="J2551" t="s" s="21">
        <v>51</v>
      </c>
      <c r="K2551" t="s" s="26">
        <v>1093</v>
      </c>
      <c r="L2551" t="s" s="26">
        <v>1094</v>
      </c>
      <c r="M2551" s="43"/>
      <c r="N2551" s="19"/>
      <c r="O2551" s="19"/>
      <c r="P2551" s="19"/>
    </row>
    <row r="2552" ht="16.6" customHeight="1">
      <c r="A2552" s="29">
        <v>44197</v>
      </c>
      <c r="B2552" s="30">
        <v>27.3</v>
      </c>
      <c r="C2552" s="19">
        <v>27.5</v>
      </c>
      <c r="D2552" s="19">
        <v>27.81875</v>
      </c>
      <c r="E2552" s="31"/>
      <c r="F2552" s="30">
        <v>15</v>
      </c>
      <c r="G2552" s="19">
        <v>15.6</v>
      </c>
      <c r="H2552" s="19">
        <v>15.99375</v>
      </c>
      <c r="I2552" s="32"/>
      <c r="J2552" s="19">
        <v>91.1860000000011</v>
      </c>
      <c r="K2552" s="19">
        <v>81.4142857142857</v>
      </c>
      <c r="L2552" s="19">
        <v>88.25624999999999</v>
      </c>
      <c r="M2552" s="43"/>
      <c r="N2552" s="19"/>
      <c r="O2552" s="19"/>
      <c r="P2552" s="19"/>
    </row>
    <row r="2553" ht="16.6" customHeight="1">
      <c r="A2553" s="29">
        <v>44228</v>
      </c>
      <c r="B2553" s="30">
        <v>26.4</v>
      </c>
      <c r="C2553" s="19">
        <v>26.5</v>
      </c>
      <c r="D2553" s="19">
        <v>26.7411764705882</v>
      </c>
      <c r="E2553" s="31"/>
      <c r="F2553" s="30">
        <v>15.1</v>
      </c>
      <c r="G2553" s="19">
        <v>15.6</v>
      </c>
      <c r="H2553" s="19">
        <v>15.7470588235294</v>
      </c>
      <c r="I2553" s="32"/>
      <c r="J2553" s="19">
        <v>83.31200000000101</v>
      </c>
      <c r="K2553" s="19">
        <v>66.6742857142857</v>
      </c>
      <c r="L2553" s="19">
        <v>68.5</v>
      </c>
      <c r="M2553" s="43"/>
      <c r="N2553" s="19"/>
      <c r="O2553" s="19"/>
      <c r="P2553" s="19"/>
    </row>
    <row r="2554" ht="16.6" customHeight="1">
      <c r="A2554" s="29">
        <v>44256</v>
      </c>
      <c r="B2554" s="30">
        <v>24.4</v>
      </c>
      <c r="C2554" s="19">
        <v>24.9</v>
      </c>
      <c r="D2554" s="19">
        <v>24.95</v>
      </c>
      <c r="E2554" s="31"/>
      <c r="F2554" s="30">
        <v>13.1</v>
      </c>
      <c r="G2554" s="19">
        <v>13.9</v>
      </c>
      <c r="H2554" s="19">
        <v>14.2411764705882</v>
      </c>
      <c r="I2554" s="32"/>
      <c r="J2554" s="19">
        <v>68.58000000000079</v>
      </c>
      <c r="K2554" s="19">
        <v>69.44</v>
      </c>
      <c r="L2554" s="19">
        <v>72.38823529411761</v>
      </c>
      <c r="M2554" s="43"/>
      <c r="N2554" s="19"/>
      <c r="O2554" s="19"/>
      <c r="P2554" s="19"/>
    </row>
    <row r="2555" ht="16.6" customHeight="1">
      <c r="A2555" s="29">
        <v>44287</v>
      </c>
      <c r="B2555" s="30">
        <v>22.6</v>
      </c>
      <c r="C2555" s="19">
        <v>22.1</v>
      </c>
      <c r="D2555" s="19">
        <v>22.3117647058824</v>
      </c>
      <c r="E2555" s="31"/>
      <c r="F2555" s="30">
        <v>10.2</v>
      </c>
      <c r="G2555" s="19">
        <v>9.6</v>
      </c>
      <c r="H2555" s="19">
        <v>9.699999999999999</v>
      </c>
      <c r="I2555" s="32"/>
      <c r="J2555" s="19">
        <v>43.6880000000005</v>
      </c>
      <c r="K2555" s="19">
        <v>36.9714285714286</v>
      </c>
      <c r="L2555" s="19">
        <v>31.1941176470588</v>
      </c>
      <c r="M2555" s="43"/>
      <c r="N2555" s="19"/>
      <c r="O2555" s="19"/>
      <c r="P2555" s="19"/>
    </row>
    <row r="2556" ht="16.6" customHeight="1">
      <c r="A2556" s="29">
        <v>44317</v>
      </c>
      <c r="B2556" s="30">
        <v>17.9</v>
      </c>
      <c r="C2556" s="19">
        <v>18.4</v>
      </c>
      <c r="D2556" s="19">
        <v>18.9941176470588</v>
      </c>
      <c r="E2556" s="31"/>
      <c r="F2556" s="30">
        <v>4.8</v>
      </c>
      <c r="G2556" s="19">
        <v>5.4</v>
      </c>
      <c r="H2556" s="19">
        <v>4.82941176470588</v>
      </c>
      <c r="I2556" s="32"/>
      <c r="J2556" s="19">
        <v>46.9900000000006</v>
      </c>
      <c r="K2556" s="19">
        <v>44.0028571428571</v>
      </c>
      <c r="L2556" s="19">
        <v>37.1117647058824</v>
      </c>
      <c r="M2556" s="43"/>
      <c r="N2556" s="19"/>
      <c r="O2556" s="19"/>
      <c r="P2556" s="19"/>
    </row>
    <row r="2557" ht="16.6" customHeight="1">
      <c r="A2557" s="29">
        <v>44348</v>
      </c>
      <c r="B2557" s="30">
        <v>14.8</v>
      </c>
      <c r="C2557" s="19">
        <v>15.5</v>
      </c>
      <c r="D2557" s="19">
        <v>15.8588235294118</v>
      </c>
      <c r="E2557" s="31"/>
      <c r="F2557" s="30">
        <v>2.6</v>
      </c>
      <c r="G2557" s="19">
        <v>2.7</v>
      </c>
      <c r="H2557" s="19">
        <v>3.28823529411765</v>
      </c>
      <c r="I2557" s="32"/>
      <c r="J2557" s="19">
        <v>49.7840000000006</v>
      </c>
      <c r="K2557" s="19">
        <v>51.0714285714286</v>
      </c>
      <c r="L2557" s="19">
        <v>44.7117647058824</v>
      </c>
      <c r="M2557" s="43"/>
      <c r="N2557" s="19"/>
      <c r="O2557" s="19"/>
      <c r="P2557" s="19"/>
    </row>
    <row r="2558" ht="16.6" customHeight="1">
      <c r="A2558" s="29">
        <v>44378</v>
      </c>
      <c r="B2558" s="30">
        <v>14.1</v>
      </c>
      <c r="C2558" s="19">
        <v>14.9</v>
      </c>
      <c r="D2558" s="19">
        <v>15.71875</v>
      </c>
      <c r="E2558" s="31"/>
      <c r="F2558" s="30">
        <v>0.7</v>
      </c>
      <c r="G2558" s="19">
        <v>1</v>
      </c>
      <c r="H2558" s="19">
        <v>1.3875</v>
      </c>
      <c r="I2558" s="32"/>
      <c r="J2558" s="19">
        <v>51.5620000000006</v>
      </c>
      <c r="K2558" s="19">
        <v>51.5</v>
      </c>
      <c r="L2558" s="19">
        <v>34.3941176470588</v>
      </c>
      <c r="M2558" s="43"/>
      <c r="N2558" s="19"/>
      <c r="O2558" s="19"/>
      <c r="P2558" s="19"/>
    </row>
    <row r="2559" ht="16.6" customHeight="1">
      <c r="A2559" s="29">
        <v>44409</v>
      </c>
      <c r="B2559" s="30">
        <v>16</v>
      </c>
      <c r="C2559" s="19">
        <v>16.5</v>
      </c>
      <c r="D2559" s="19">
        <v>17.6375</v>
      </c>
      <c r="E2559" s="31"/>
      <c r="F2559" s="30">
        <v>1.7</v>
      </c>
      <c r="G2559" s="19">
        <v>1.9</v>
      </c>
      <c r="H2559" s="19">
        <v>1.64375</v>
      </c>
      <c r="I2559" s="32"/>
      <c r="J2559" s="19">
        <v>46.2280000000006</v>
      </c>
      <c r="K2559" s="19">
        <v>40.8685714285714</v>
      </c>
      <c r="L2559" s="19">
        <v>38.41875</v>
      </c>
      <c r="M2559" s="43"/>
      <c r="N2559" s="19"/>
      <c r="O2559" s="19"/>
      <c r="P2559" s="19"/>
    </row>
    <row r="2560" ht="16.6" customHeight="1">
      <c r="A2560" s="29">
        <v>44440</v>
      </c>
      <c r="B2560" s="30">
        <v>19.3</v>
      </c>
      <c r="C2560" s="19">
        <v>19.8</v>
      </c>
      <c r="D2560" s="19">
        <v>21.11875</v>
      </c>
      <c r="E2560" s="31"/>
      <c r="F2560" s="30">
        <v>4.9</v>
      </c>
      <c r="G2560" s="19">
        <v>5.1</v>
      </c>
      <c r="H2560" s="19">
        <v>5.7125</v>
      </c>
      <c r="I2560" s="32"/>
      <c r="J2560" s="19">
        <v>57.9120000000007</v>
      </c>
      <c r="K2560" s="19">
        <v>51.1171428571429</v>
      </c>
      <c r="L2560" s="19">
        <v>34.95</v>
      </c>
      <c r="M2560" s="43"/>
      <c r="N2560" s="19"/>
      <c r="O2560" s="19"/>
      <c r="P2560" s="19"/>
    </row>
    <row r="2561" ht="16.6" customHeight="1">
      <c r="A2561" s="29">
        <v>44470</v>
      </c>
      <c r="B2561" s="30">
        <v>23.1</v>
      </c>
      <c r="C2561" s="19">
        <v>22.7</v>
      </c>
      <c r="D2561" s="19">
        <v>23.80625</v>
      </c>
      <c r="E2561" s="31"/>
      <c r="F2561" s="30">
        <v>8.800000000000001</v>
      </c>
      <c r="G2561" s="19">
        <v>9</v>
      </c>
      <c r="H2561" s="19">
        <v>9.475</v>
      </c>
      <c r="I2561" s="32"/>
      <c r="J2561" s="19">
        <v>64.77000000000081</v>
      </c>
      <c r="K2561" s="19">
        <v>57.4371428571429</v>
      </c>
      <c r="L2561" s="19">
        <v>73.91875</v>
      </c>
      <c r="M2561" s="43"/>
      <c r="N2561" s="19"/>
      <c r="O2561" s="19"/>
      <c r="P2561" s="19"/>
    </row>
    <row r="2562" ht="16.6" customHeight="1">
      <c r="A2562" s="29">
        <v>44501</v>
      </c>
      <c r="B2562" s="30">
        <v>25.8</v>
      </c>
      <c r="C2562" s="19">
        <v>25.4</v>
      </c>
      <c r="D2562" s="19">
        <v>26.21875</v>
      </c>
      <c r="E2562" s="31"/>
      <c r="F2562" s="30">
        <v>11.9</v>
      </c>
      <c r="G2562" s="19">
        <v>11.9</v>
      </c>
      <c r="H2562" s="19">
        <v>12.675</v>
      </c>
      <c r="I2562" s="32"/>
      <c r="J2562" s="19">
        <v>68.3260000000008</v>
      </c>
      <c r="K2562" s="19">
        <v>62.1057142857143</v>
      </c>
      <c r="L2562" s="19">
        <v>74.9875</v>
      </c>
      <c r="M2562" s="43"/>
      <c r="N2562" s="19"/>
      <c r="O2562" s="19">
        <f>AVERAGE(B2564,F2564)</f>
        <v>15.0625</v>
      </c>
      <c r="P2562" t="s" s="34">
        <v>16</v>
      </c>
    </row>
    <row r="2563" ht="16.6" customHeight="1">
      <c r="A2563" s="29">
        <v>44531</v>
      </c>
      <c r="B2563" s="30">
        <v>27.2</v>
      </c>
      <c r="C2563" s="19">
        <v>27.2</v>
      </c>
      <c r="D2563" s="19">
        <v>27.1882352941176</v>
      </c>
      <c r="E2563" s="31"/>
      <c r="F2563" s="30">
        <v>13.8</v>
      </c>
      <c r="G2563" s="19">
        <v>14.3</v>
      </c>
      <c r="H2563" s="19">
        <v>15.4111111111111</v>
      </c>
      <c r="I2563" s="32"/>
      <c r="J2563" s="19">
        <v>89.1540000000011</v>
      </c>
      <c r="K2563" s="19">
        <v>88.29428571428571</v>
      </c>
      <c r="L2563" s="19">
        <v>105.875</v>
      </c>
      <c r="M2563" s="43"/>
      <c r="N2563" s="49"/>
      <c r="O2563" s="19">
        <f>AVERAGE(D2564,H2564)</f>
        <v>15.7694733796296</v>
      </c>
      <c r="P2563" t="s" s="34">
        <v>17</v>
      </c>
    </row>
    <row r="2564" ht="16.6" customHeight="1">
      <c r="A2564" t="s" s="35">
        <v>18</v>
      </c>
      <c r="B2564" s="36">
        <f>AVERAGE(B2552:B2563)</f>
        <v>21.575</v>
      </c>
      <c r="C2564" s="36">
        <f>AVERAGE(C2552:C2563)</f>
        <v>21.7833333333333</v>
      </c>
      <c r="D2564" s="36">
        <f>AVERAGE(D2552:D2563)</f>
        <v>22.3635723039216</v>
      </c>
      <c r="E2564" s="37"/>
      <c r="F2564" s="36">
        <f>AVERAGE(F2552:F2563)</f>
        <v>8.550000000000001</v>
      </c>
      <c r="G2564" s="36">
        <f>AVERAGE(G2552:G2563)</f>
        <v>8.83333333333333</v>
      </c>
      <c r="H2564" s="36">
        <f>AVERAGE(H2552:H2563)</f>
        <v>9.175374455337691</v>
      </c>
      <c r="I2564" s="38"/>
      <c r="J2564" s="36">
        <f>AVERAGE(J2552:J2563)</f>
        <v>63.4576666666674</v>
      </c>
      <c r="K2564" s="36">
        <f>AVERAGE(K2552:K2563)</f>
        <v>58.4080952380952</v>
      </c>
      <c r="L2564" s="36">
        <f>AVERAGE(L2552:L2563)</f>
        <v>58.7255208333333</v>
      </c>
      <c r="M2564" s="50"/>
      <c r="N2564" s="19"/>
      <c r="O2564" s="19">
        <f>O2563-O2562</f>
        <v>0.7069733796296001</v>
      </c>
      <c r="P2564" t="s" s="39">
        <v>19</v>
      </c>
    </row>
    <row r="2565" ht="16.6" customHeight="1">
      <c r="A2565" s="55"/>
      <c r="B2565" s="49"/>
      <c r="C2565" s="19"/>
      <c r="D2565" s="19"/>
      <c r="E2565" s="37"/>
      <c r="F2565" s="49"/>
      <c r="G2565" s="19"/>
      <c r="H2565" s="19"/>
      <c r="I2565" s="32"/>
      <c r="J2565" s="19"/>
      <c r="K2565" s="19"/>
      <c r="L2565" s="19"/>
      <c r="M2565" s="43"/>
      <c r="N2565" s="19"/>
      <c r="O2565" s="19"/>
      <c r="P2565" s="19"/>
    </row>
    <row r="2566" ht="16.6" customHeight="1">
      <c r="A2566" s="55"/>
      <c r="B2566" s="49"/>
      <c r="C2566" s="19"/>
      <c r="D2566" s="19"/>
      <c r="E2566" s="37"/>
      <c r="F2566" s="49"/>
      <c r="G2566" s="19"/>
      <c r="H2566" s="19"/>
      <c r="I2566" s="32"/>
      <c r="J2566" s="19"/>
      <c r="K2566" s="19"/>
      <c r="L2566" s="19"/>
      <c r="M2566" s="43"/>
      <c r="N2566" s="28"/>
      <c r="O2566" s="28"/>
      <c r="P2566" s="19"/>
    </row>
    <row r="2567" ht="46.65" customHeight="1">
      <c r="A2567" t="s" s="20">
        <v>1095</v>
      </c>
      <c r="B2567" t="s" s="21">
        <v>589</v>
      </c>
      <c r="C2567" t="s" s="22">
        <v>1096</v>
      </c>
      <c r="D2567" t="s" s="22">
        <v>1097</v>
      </c>
      <c r="E2567" s="23"/>
      <c r="F2567" t="s" s="21">
        <v>592</v>
      </c>
      <c r="G2567" t="s" s="24">
        <v>1096</v>
      </c>
      <c r="H2567" t="s" s="24">
        <v>1097</v>
      </c>
      <c r="I2567" s="32"/>
      <c r="J2567" t="s" s="21">
        <v>270</v>
      </c>
      <c r="K2567" t="s" s="26">
        <v>1098</v>
      </c>
      <c r="L2567" t="s" s="26">
        <v>1099</v>
      </c>
      <c r="M2567" s="43"/>
      <c r="N2567" s="19"/>
      <c r="O2567" s="19"/>
      <c r="P2567" s="19"/>
    </row>
    <row r="2568" ht="16.6" customHeight="1">
      <c r="A2568" s="29">
        <v>44197</v>
      </c>
      <c r="B2568" s="30">
        <v>27.6</v>
      </c>
      <c r="C2568" s="19">
        <v>28.4</v>
      </c>
      <c r="D2568" s="19">
        <v>28.6181818181818</v>
      </c>
      <c r="E2568" s="31"/>
      <c r="F2568" s="30">
        <v>15.9</v>
      </c>
      <c r="G2568" s="19">
        <v>17.7</v>
      </c>
      <c r="H2568" s="19">
        <v>17.7409090909091</v>
      </c>
      <c r="I2568" s="32"/>
      <c r="J2568" s="19">
        <v>128.524000000002</v>
      </c>
      <c r="K2568" s="19">
        <v>126.553846153846</v>
      </c>
      <c r="L2568" s="19">
        <v>95.15909090909091</v>
      </c>
      <c r="M2568" s="43"/>
      <c r="N2568" s="19"/>
      <c r="O2568" s="19"/>
      <c r="P2568" s="47"/>
    </row>
    <row r="2569" ht="16.6" customHeight="1">
      <c r="A2569" s="29">
        <v>44228</v>
      </c>
      <c r="B2569" s="30">
        <v>26.9</v>
      </c>
      <c r="C2569" s="19">
        <v>27.6</v>
      </c>
      <c r="D2569" s="19">
        <v>27.6409090909091</v>
      </c>
      <c r="E2569" s="31"/>
      <c r="F2569" s="30">
        <v>16.1</v>
      </c>
      <c r="G2569" s="19">
        <v>17.6</v>
      </c>
      <c r="H2569" s="19">
        <v>17.5818181818182</v>
      </c>
      <c r="I2569" s="32"/>
      <c r="J2569" s="19">
        <v>114.554000000001</v>
      </c>
      <c r="K2569" s="19">
        <v>118.253846153846</v>
      </c>
      <c r="L2569" s="19">
        <v>91.7136363636364</v>
      </c>
      <c r="M2569" s="43"/>
      <c r="N2569" s="19"/>
      <c r="O2569" s="19"/>
      <c r="P2569" s="47"/>
    </row>
    <row r="2570" ht="16.6" customHeight="1">
      <c r="A2570" s="29">
        <v>44256</v>
      </c>
      <c r="B2570" s="30">
        <v>25.4</v>
      </c>
      <c r="C2570" s="19">
        <v>26.1</v>
      </c>
      <c r="D2570" s="19">
        <v>25.9863636363636</v>
      </c>
      <c r="E2570" s="31"/>
      <c r="F2570" s="30">
        <v>14.6</v>
      </c>
      <c r="G2570" s="19">
        <v>16.4</v>
      </c>
      <c r="H2570" s="19">
        <v>16.4545454545455</v>
      </c>
      <c r="I2570" s="32"/>
      <c r="J2570" s="19">
        <v>96.77400000000119</v>
      </c>
      <c r="K2570" s="19">
        <v>100.626923076923</v>
      </c>
      <c r="L2570" s="19">
        <v>94.0954545454545</v>
      </c>
      <c r="M2570" s="43"/>
      <c r="N2570" s="19"/>
      <c r="O2570" s="19"/>
      <c r="P2570" s="47"/>
    </row>
    <row r="2571" ht="16.6" customHeight="1">
      <c r="A2571" s="29">
        <v>44287</v>
      </c>
      <c r="B2571" s="30">
        <v>23.2</v>
      </c>
      <c r="C2571" s="19">
        <v>23.3</v>
      </c>
      <c r="D2571" s="19">
        <v>23.3181818181818</v>
      </c>
      <c r="E2571" s="31"/>
      <c r="F2571" s="30">
        <v>11.4</v>
      </c>
      <c r="G2571" s="19">
        <v>13.4</v>
      </c>
      <c r="H2571" s="19">
        <v>13.5318181818182</v>
      </c>
      <c r="I2571" s="32"/>
      <c r="J2571" s="19">
        <v>64.5160000000008</v>
      </c>
      <c r="K2571" s="19">
        <v>58.6615384615385</v>
      </c>
      <c r="L2571" s="19">
        <v>26.2</v>
      </c>
      <c r="M2571" s="43"/>
      <c r="N2571" s="19"/>
      <c r="O2571" s="19"/>
      <c r="P2571" s="47"/>
    </row>
    <row r="2572" ht="16.6" customHeight="1">
      <c r="A2572" s="29">
        <v>44317</v>
      </c>
      <c r="B2572" s="30">
        <v>19.5</v>
      </c>
      <c r="C2572" s="19">
        <v>19.9</v>
      </c>
      <c r="D2572" s="19">
        <v>19.8954545454545</v>
      </c>
      <c r="E2572" s="31"/>
      <c r="F2572" s="30">
        <v>7.9</v>
      </c>
      <c r="G2572" s="19">
        <v>9.9</v>
      </c>
      <c r="H2572" s="19">
        <v>9.868181818181821</v>
      </c>
      <c r="I2572" s="32"/>
      <c r="J2572" s="19">
        <v>55.6260000000007</v>
      </c>
      <c r="K2572" s="19">
        <v>46.6807692307692</v>
      </c>
      <c r="L2572" s="19">
        <v>32.0181818181818</v>
      </c>
      <c r="M2572" s="43"/>
      <c r="N2572" s="19"/>
      <c r="O2572" s="19"/>
      <c r="P2572" s="19"/>
    </row>
    <row r="2573" ht="16.6" customHeight="1">
      <c r="A2573" s="29">
        <v>44348</v>
      </c>
      <c r="B2573" s="30">
        <v>16.6</v>
      </c>
      <c r="C2573" s="19">
        <v>17</v>
      </c>
      <c r="D2573" s="19">
        <v>17.0409090909091</v>
      </c>
      <c r="E2573" s="31"/>
      <c r="F2573" s="30">
        <v>5.8</v>
      </c>
      <c r="G2573" s="19">
        <v>7.6</v>
      </c>
      <c r="H2573" s="19">
        <v>7.69090909090909</v>
      </c>
      <c r="I2573" s="32"/>
      <c r="J2573" s="19">
        <v>64.00800000000081</v>
      </c>
      <c r="K2573" s="19">
        <v>74.2192307692308</v>
      </c>
      <c r="L2573" s="19">
        <v>39.0636363636364</v>
      </c>
      <c r="M2573" s="43"/>
      <c r="N2573" s="19"/>
      <c r="O2573" s="19"/>
      <c r="P2573" s="19"/>
    </row>
    <row r="2574" ht="16.6" customHeight="1">
      <c r="A2574" s="29">
        <v>44378</v>
      </c>
      <c r="B2574" s="30">
        <v>16.2</v>
      </c>
      <c r="C2574" s="19">
        <v>16.8</v>
      </c>
      <c r="D2574" s="19">
        <v>16.9809523809524</v>
      </c>
      <c r="E2574" s="31"/>
      <c r="F2574" s="30">
        <v>4.6</v>
      </c>
      <c r="G2574" s="19">
        <v>6.6</v>
      </c>
      <c r="H2574" s="19">
        <v>6.65714285714286</v>
      </c>
      <c r="I2574" s="32"/>
      <c r="J2574" s="19">
        <v>51.5620000000006</v>
      </c>
      <c r="K2574" s="19">
        <v>47.8038461538462</v>
      </c>
      <c r="L2574" s="19">
        <v>23.2818181818182</v>
      </c>
      <c r="M2574" s="43"/>
      <c r="N2574" s="19"/>
      <c r="O2574" s="19"/>
      <c r="P2574" s="19"/>
    </row>
    <row r="2575" ht="16.6" customHeight="1">
      <c r="A2575" s="29">
        <v>44409</v>
      </c>
      <c r="B2575" s="30">
        <v>18.1</v>
      </c>
      <c r="C2575" s="19">
        <v>18.8</v>
      </c>
      <c r="D2575" s="19">
        <v>18.8857142857143</v>
      </c>
      <c r="E2575" s="31"/>
      <c r="F2575" s="30">
        <v>5.3</v>
      </c>
      <c r="G2575" s="19">
        <v>7.5</v>
      </c>
      <c r="H2575" s="19">
        <v>7.46666666666667</v>
      </c>
      <c r="I2575" s="32"/>
      <c r="J2575" s="19">
        <v>42.9260000000005</v>
      </c>
      <c r="K2575" s="19">
        <v>34.7269230769231</v>
      </c>
      <c r="L2575" s="19">
        <v>27.047619047619</v>
      </c>
      <c r="M2575" s="43"/>
      <c r="N2575" s="19"/>
      <c r="O2575" s="19"/>
      <c r="P2575" s="19"/>
    </row>
    <row r="2576" ht="16.6" customHeight="1">
      <c r="A2576" s="29">
        <v>44440</v>
      </c>
      <c r="B2576" s="30">
        <v>21.6</v>
      </c>
      <c r="C2576" s="19">
        <v>22.4</v>
      </c>
      <c r="D2576" s="19">
        <v>22.5857142857143</v>
      </c>
      <c r="E2576" s="31"/>
      <c r="F2576" s="30">
        <v>8.300000000000001</v>
      </c>
      <c r="G2576" s="19">
        <v>10.6</v>
      </c>
      <c r="H2576" s="19">
        <v>10.6142857142857</v>
      </c>
      <c r="I2576" s="32"/>
      <c r="J2576" s="19">
        <v>54.3560000000007</v>
      </c>
      <c r="K2576" s="19">
        <v>46.0923076923077</v>
      </c>
      <c r="L2576" s="19">
        <v>26.6095238095238</v>
      </c>
      <c r="M2576" s="43"/>
      <c r="N2576" s="19"/>
      <c r="O2576" s="19"/>
      <c r="P2576" s="19"/>
    </row>
    <row r="2577" ht="16.6" customHeight="1">
      <c r="A2577" s="29">
        <v>44470</v>
      </c>
      <c r="B2577" s="30">
        <v>24.5</v>
      </c>
      <c r="C2577" s="19">
        <v>24.6</v>
      </c>
      <c r="D2577" s="19">
        <v>24.8238095238095</v>
      </c>
      <c r="E2577" s="31"/>
      <c r="F2577" s="30">
        <v>11</v>
      </c>
      <c r="G2577" s="19">
        <v>12.9</v>
      </c>
      <c r="H2577" s="19">
        <v>12.8904761904762</v>
      </c>
      <c r="I2577" s="32"/>
      <c r="J2577" s="19">
        <v>65.2780000000008</v>
      </c>
      <c r="K2577" s="19">
        <v>61.3</v>
      </c>
      <c r="L2577" s="19">
        <v>63.052380952381</v>
      </c>
      <c r="M2577" s="43"/>
      <c r="N2577" s="19"/>
      <c r="O2577" s="19"/>
      <c r="P2577" s="19"/>
    </row>
    <row r="2578" ht="16.6" customHeight="1">
      <c r="A2578" s="29">
        <v>44501</v>
      </c>
      <c r="B2578" s="30">
        <v>26.9</v>
      </c>
      <c r="C2578" s="19">
        <v>26.5</v>
      </c>
      <c r="D2578" s="19">
        <v>26.7619047619048</v>
      </c>
      <c r="E2578" s="31"/>
      <c r="F2578" s="30">
        <v>13.6</v>
      </c>
      <c r="G2578" s="19">
        <v>14.8</v>
      </c>
      <c r="H2578" s="19">
        <v>15</v>
      </c>
      <c r="I2578" s="32"/>
      <c r="J2578" s="19">
        <v>81.02600000000101</v>
      </c>
      <c r="K2578" s="19">
        <v>78.9692307692308</v>
      </c>
      <c r="L2578" s="19">
        <v>65.4095238095238</v>
      </c>
      <c r="M2578" s="43"/>
      <c r="N2578" s="19"/>
      <c r="O2578" s="19">
        <f>AVERAGE(B2580,F2580)</f>
        <v>16.85</v>
      </c>
      <c r="P2578" t="s" s="34">
        <v>16</v>
      </c>
    </row>
    <row r="2579" ht="16.6" customHeight="1">
      <c r="A2579" s="29">
        <v>44531</v>
      </c>
      <c r="B2579" s="30">
        <v>28.1</v>
      </c>
      <c r="C2579" s="19">
        <v>27.8</v>
      </c>
      <c r="D2579" s="19">
        <v>27.8952380952381</v>
      </c>
      <c r="E2579" s="31"/>
      <c r="F2579" s="30">
        <v>15.3</v>
      </c>
      <c r="G2579" s="19">
        <v>16.7</v>
      </c>
      <c r="H2579" s="19">
        <v>16.7952380952381</v>
      </c>
      <c r="I2579" s="32"/>
      <c r="J2579" s="19">
        <v>109.474000000001</v>
      </c>
      <c r="K2579" s="19">
        <v>120.365384615385</v>
      </c>
      <c r="L2579" s="19">
        <v>102.26</v>
      </c>
      <c r="M2579" s="43"/>
      <c r="N2579" s="49"/>
      <c r="O2579" s="19">
        <f>AVERAGE(D2580,H2580)</f>
        <v>18.0302218614719</v>
      </c>
      <c r="P2579" t="s" s="34">
        <v>17</v>
      </c>
    </row>
    <row r="2580" ht="16.6" customHeight="1">
      <c r="A2580" t="s" s="35">
        <v>18</v>
      </c>
      <c r="B2580" s="36">
        <f>AVERAGE(B2568:B2579)</f>
        <v>22.8833333333333</v>
      </c>
      <c r="C2580" s="36">
        <f>AVERAGE(C2568:C2579)</f>
        <v>23.2666666666667</v>
      </c>
      <c r="D2580" s="36">
        <f>AVERAGE(D2568:D2579)</f>
        <v>23.3694444444444</v>
      </c>
      <c r="E2580" s="37"/>
      <c r="F2580" s="36">
        <f>AVERAGE(F2568:F2579)</f>
        <v>10.8166666666667</v>
      </c>
      <c r="G2580" s="36">
        <f>AVERAGE(G2568:G2579)</f>
        <v>12.6416666666667</v>
      </c>
      <c r="H2580" s="36">
        <f>AVERAGE(H2568:H2579)</f>
        <v>12.6909992784993</v>
      </c>
      <c r="I2580" s="38"/>
      <c r="J2580" s="36">
        <f>AVERAGE(J2568:J2579)</f>
        <v>77.3853333333343</v>
      </c>
      <c r="K2580" s="36">
        <f>AVERAGE(K2568:K2579)</f>
        <v>76.18782051282049</v>
      </c>
      <c r="L2580" s="36">
        <f>AVERAGE(L2568:L2579)</f>
        <v>57.1592388167388</v>
      </c>
      <c r="M2580" s="50"/>
      <c r="N2580" s="19"/>
      <c r="O2580" s="19">
        <f>O2579-O2578</f>
        <v>1.1802218614719</v>
      </c>
      <c r="P2580" t="s" s="39">
        <v>19</v>
      </c>
    </row>
    <row r="2581" ht="16.6" customHeight="1">
      <c r="A2581" s="55"/>
      <c r="B2581" s="49"/>
      <c r="C2581" s="19"/>
      <c r="D2581" t="s" s="40">
        <v>55</v>
      </c>
      <c r="E2581" s="37"/>
      <c r="F2581" s="49"/>
      <c r="G2581" s="19"/>
      <c r="H2581" t="s" s="40">
        <v>21</v>
      </c>
      <c r="I2581" s="32"/>
      <c r="J2581" s="19"/>
      <c r="K2581" s="19"/>
      <c r="L2581" s="19"/>
      <c r="M2581" s="43"/>
      <c r="N2581" s="19"/>
      <c r="O2581" s="19"/>
      <c r="P2581" s="19"/>
    </row>
    <row r="2582" ht="16.6" customHeight="1">
      <c r="A2582" s="55"/>
      <c r="B2582" s="49"/>
      <c r="C2582" s="19"/>
      <c r="D2582" s="19"/>
      <c r="E2582" s="37"/>
      <c r="F2582" s="49"/>
      <c r="G2582" s="19"/>
      <c r="H2582" s="19"/>
      <c r="I2582" s="32"/>
      <c r="J2582" s="19"/>
      <c r="K2582" s="19"/>
      <c r="L2582" s="19"/>
      <c r="M2582" s="43"/>
      <c r="N2582" s="19"/>
      <c r="O2582" s="28"/>
      <c r="P2582" s="19"/>
    </row>
    <row r="2583" ht="46.65" customHeight="1">
      <c r="A2583" t="s" s="20">
        <v>1100</v>
      </c>
      <c r="B2583" t="s" s="21">
        <v>589</v>
      </c>
      <c r="C2583" t="s" s="22">
        <v>1101</v>
      </c>
      <c r="D2583" t="s" s="22">
        <v>1102</v>
      </c>
      <c r="E2583" s="23"/>
      <c r="F2583" t="s" s="21">
        <v>592</v>
      </c>
      <c r="G2583" t="s" s="24">
        <v>1101</v>
      </c>
      <c r="H2583" t="s" s="24">
        <v>1102</v>
      </c>
      <c r="I2583" s="32"/>
      <c r="J2583" t="s" s="21">
        <v>279</v>
      </c>
      <c r="K2583" t="s" s="26">
        <v>1103</v>
      </c>
      <c r="L2583" t="s" s="26">
        <v>1104</v>
      </c>
      <c r="M2583" s="43"/>
      <c r="N2583" s="19"/>
      <c r="O2583" s="19"/>
      <c r="P2583" s="19"/>
    </row>
    <row r="2584" ht="16.6" customHeight="1">
      <c r="A2584" s="29">
        <v>44197</v>
      </c>
      <c r="B2584" s="30">
        <v>29.6</v>
      </c>
      <c r="C2584" s="19">
        <v>30.5</v>
      </c>
      <c r="D2584" s="19">
        <v>30.8333333333333</v>
      </c>
      <c r="E2584" s="31"/>
      <c r="F2584" s="30">
        <v>17</v>
      </c>
      <c r="G2584" s="19">
        <v>17.1</v>
      </c>
      <c r="H2584" s="19">
        <v>17.3238095238095</v>
      </c>
      <c r="I2584" s="32"/>
      <c r="J2584" s="19">
        <v>90.1700000000011</v>
      </c>
      <c r="K2584" s="19">
        <v>76.8846153846154</v>
      </c>
      <c r="L2584" s="19">
        <v>80.2526315789474</v>
      </c>
      <c r="M2584" s="43"/>
      <c r="N2584" s="19"/>
      <c r="O2584" s="19"/>
      <c r="P2584" s="19"/>
    </row>
    <row r="2585" ht="16.6" customHeight="1">
      <c r="A2585" s="29">
        <v>44228</v>
      </c>
      <c r="B2585" s="30">
        <v>29.1</v>
      </c>
      <c r="C2585" s="19">
        <v>29.7</v>
      </c>
      <c r="D2585" s="19">
        <v>29.7666666666667</v>
      </c>
      <c r="E2585" s="31"/>
      <c r="F2585" s="30">
        <v>16.9</v>
      </c>
      <c r="G2585" s="19">
        <v>17.1</v>
      </c>
      <c r="H2585" s="19">
        <v>17.1571428571429</v>
      </c>
      <c r="I2585" s="32"/>
      <c r="J2585" s="19">
        <v>79.502000000001</v>
      </c>
      <c r="K2585" s="19">
        <v>66.1615384615385</v>
      </c>
      <c r="L2585" s="19">
        <v>70.0095238095238</v>
      </c>
      <c r="M2585" s="43"/>
      <c r="N2585" s="19"/>
      <c r="O2585" s="19"/>
      <c r="P2585" s="19"/>
    </row>
    <row r="2586" ht="16.6" customHeight="1">
      <c r="A2586" s="29">
        <v>44256</v>
      </c>
      <c r="B2586" s="30">
        <v>27.3</v>
      </c>
      <c r="C2586" s="19">
        <v>27.8</v>
      </c>
      <c r="D2586" s="19">
        <v>27.8238095238095</v>
      </c>
      <c r="E2586" s="31"/>
      <c r="F2586" s="30">
        <v>14.9</v>
      </c>
      <c r="G2586" s="19">
        <v>15.3</v>
      </c>
      <c r="H2586" s="19">
        <v>15.4714285714286</v>
      </c>
      <c r="I2586" s="32"/>
      <c r="J2586" s="19">
        <v>65.0240000000008</v>
      </c>
      <c r="K2586" s="19">
        <v>62.1653846153846</v>
      </c>
      <c r="L2586" s="19">
        <v>81.62857142857141</v>
      </c>
      <c r="M2586" s="43"/>
      <c r="N2586" s="19"/>
      <c r="O2586" s="19"/>
      <c r="P2586" s="19"/>
    </row>
    <row r="2587" ht="16.6" customHeight="1">
      <c r="A2587" s="29">
        <v>44287</v>
      </c>
      <c r="B2587" s="30">
        <v>24.8</v>
      </c>
      <c r="C2587" s="19">
        <v>25</v>
      </c>
      <c r="D2587" s="19">
        <v>24.8857142857143</v>
      </c>
      <c r="E2587" s="31"/>
      <c r="F2587" s="30">
        <v>11.3</v>
      </c>
      <c r="G2587" s="19">
        <v>11.4</v>
      </c>
      <c r="H2587" s="19">
        <v>11.5047619047619</v>
      </c>
      <c r="I2587" s="32"/>
      <c r="J2587" s="19">
        <v>41.6560000000005</v>
      </c>
      <c r="K2587" s="19">
        <v>31.0615384615385</v>
      </c>
      <c r="L2587" s="19">
        <v>29.935</v>
      </c>
      <c r="M2587" s="43"/>
      <c r="N2587" s="19"/>
      <c r="O2587" s="19"/>
      <c r="P2587" s="19"/>
    </row>
    <row r="2588" ht="16.6" customHeight="1">
      <c r="A2588" s="29">
        <v>44317</v>
      </c>
      <c r="B2588" s="30">
        <v>20.9</v>
      </c>
      <c r="C2588" s="19">
        <v>21.3</v>
      </c>
      <c r="D2588" s="19">
        <v>21.3619047619048</v>
      </c>
      <c r="E2588" s="31"/>
      <c r="F2588" s="30">
        <v>6.8</v>
      </c>
      <c r="G2588" s="19">
        <v>6.9</v>
      </c>
      <c r="H2588" s="19">
        <v>6.63809523809524</v>
      </c>
      <c r="I2588" s="32"/>
      <c r="J2588" s="19">
        <v>39.1160000000005</v>
      </c>
      <c r="K2588" s="19">
        <v>33.4115384615385</v>
      </c>
      <c r="L2588" s="19">
        <v>32</v>
      </c>
      <c r="M2588" s="43"/>
      <c r="N2588" s="19"/>
      <c r="O2588" s="19"/>
      <c r="P2588" s="19"/>
    </row>
    <row r="2589" ht="16.6" customHeight="1">
      <c r="A2589" s="29">
        <v>44348</v>
      </c>
      <c r="B2589" s="30">
        <v>17.8</v>
      </c>
      <c r="C2589" s="19">
        <v>18.4</v>
      </c>
      <c r="D2589" s="19">
        <v>18.3681818181818</v>
      </c>
      <c r="E2589" s="31"/>
      <c r="F2589" s="30">
        <v>4.7</v>
      </c>
      <c r="G2589" s="19">
        <v>5</v>
      </c>
      <c r="H2589" s="19">
        <v>4.90454545454545</v>
      </c>
      <c r="I2589" s="32"/>
      <c r="J2589" s="19">
        <v>45.7200000000006</v>
      </c>
      <c r="K2589" s="19">
        <v>47.1846153846154</v>
      </c>
      <c r="L2589" s="19">
        <v>40.175</v>
      </c>
      <c r="M2589" s="43"/>
      <c r="N2589" s="19"/>
      <c r="O2589" s="19"/>
      <c r="P2589" s="19"/>
    </row>
    <row r="2590" ht="16.6" customHeight="1">
      <c r="A2590" s="29">
        <v>44378</v>
      </c>
      <c r="B2590" s="30">
        <v>17.4</v>
      </c>
      <c r="C2590" s="19">
        <v>18.2</v>
      </c>
      <c r="D2590" s="19">
        <v>18.2571428571429</v>
      </c>
      <c r="E2590" s="31"/>
      <c r="F2590" s="30">
        <v>3.1</v>
      </c>
      <c r="G2590" s="19">
        <v>3</v>
      </c>
      <c r="H2590" s="19">
        <v>2.86190476190476</v>
      </c>
      <c r="I2590" s="32"/>
      <c r="J2590" s="19">
        <v>46.2280000000006</v>
      </c>
      <c r="K2590" s="19">
        <v>45.2230769230769</v>
      </c>
      <c r="L2590" s="19">
        <v>24.7045454545455</v>
      </c>
      <c r="M2590" s="43"/>
      <c r="N2590" s="19"/>
      <c r="O2590" s="19"/>
      <c r="P2590" s="19"/>
    </row>
    <row r="2591" ht="16.6" customHeight="1">
      <c r="A2591" s="29">
        <v>44409</v>
      </c>
      <c r="B2591" s="30">
        <v>19.1</v>
      </c>
      <c r="C2591" s="19">
        <v>20.1</v>
      </c>
      <c r="D2591" s="19">
        <v>20.1238095238095</v>
      </c>
      <c r="E2591" s="31"/>
      <c r="F2591" s="30">
        <v>3.6</v>
      </c>
      <c r="G2591" s="19">
        <v>3.3</v>
      </c>
      <c r="H2591" s="19">
        <v>3.22380952380952</v>
      </c>
      <c r="I2591" s="32"/>
      <c r="J2591" s="19">
        <v>38.3540000000005</v>
      </c>
      <c r="K2591" s="19">
        <v>33.4538461538462</v>
      </c>
      <c r="L2591" s="19">
        <v>28.5380952380952</v>
      </c>
      <c r="M2591" s="43"/>
      <c r="N2591" s="19"/>
      <c r="O2591" s="19"/>
      <c r="P2591" s="19"/>
    </row>
    <row r="2592" ht="16.6" customHeight="1">
      <c r="A2592" s="29">
        <v>44440</v>
      </c>
      <c r="B2592" s="30">
        <v>22.8</v>
      </c>
      <c r="C2592" s="19">
        <v>23.7</v>
      </c>
      <c r="D2592" s="19">
        <v>23.8809523809524</v>
      </c>
      <c r="E2592" s="31"/>
      <c r="F2592" s="30">
        <v>6.6</v>
      </c>
      <c r="G2592" s="19">
        <v>7.1</v>
      </c>
      <c r="H2592" s="19">
        <v>7.11904761904762</v>
      </c>
      <c r="I2592" s="32"/>
      <c r="J2592" s="19">
        <v>45.7200000000006</v>
      </c>
      <c r="K2592" s="19">
        <v>37.6461538461538</v>
      </c>
      <c r="L2592" s="19">
        <v>30.2142857142857</v>
      </c>
      <c r="M2592" s="43"/>
      <c r="N2592" s="19"/>
      <c r="O2592" s="19"/>
      <c r="P2592" s="19"/>
    </row>
    <row r="2593" ht="16.6" customHeight="1">
      <c r="A2593" s="29">
        <v>44470</v>
      </c>
      <c r="B2593" s="30">
        <v>26.1</v>
      </c>
      <c r="C2593" s="19">
        <v>26.1</v>
      </c>
      <c r="D2593" s="19">
        <v>26.3428571428571</v>
      </c>
      <c r="E2593" s="31"/>
      <c r="F2593" s="30">
        <v>10.6</v>
      </c>
      <c r="G2593" s="19">
        <v>10.6</v>
      </c>
      <c r="H2593" s="19">
        <v>10.7095238095238</v>
      </c>
      <c r="I2593" s="32"/>
      <c r="J2593" s="19">
        <v>58.1660000000007</v>
      </c>
      <c r="K2593" s="19">
        <v>48.7807692307692</v>
      </c>
      <c r="L2593" s="19">
        <v>69.745</v>
      </c>
      <c r="M2593" s="43"/>
      <c r="N2593" s="19"/>
      <c r="O2593" s="19"/>
      <c r="P2593" s="19"/>
    </row>
    <row r="2594" ht="16.6" customHeight="1">
      <c r="A2594" s="29">
        <v>44501</v>
      </c>
      <c r="B2594" s="30">
        <v>28.8</v>
      </c>
      <c r="C2594" s="19">
        <v>28.3</v>
      </c>
      <c r="D2594" s="19">
        <v>28.5333333333333</v>
      </c>
      <c r="E2594" s="31"/>
      <c r="F2594" s="30">
        <v>14.1</v>
      </c>
      <c r="G2594" s="19">
        <v>13.7</v>
      </c>
      <c r="H2594" s="19">
        <v>13.8190476190476</v>
      </c>
      <c r="I2594" s="32"/>
      <c r="J2594" s="19">
        <v>64.77000000000081</v>
      </c>
      <c r="K2594" s="19">
        <v>72.7076923076923</v>
      </c>
      <c r="L2594" s="19">
        <v>73.565</v>
      </c>
      <c r="M2594" s="43"/>
      <c r="N2594" s="19"/>
      <c r="O2594" s="19">
        <f>AVERAGE(B2596,F2596)</f>
        <v>17.4791666666667</v>
      </c>
      <c r="P2594" t="s" s="34">
        <v>16</v>
      </c>
    </row>
    <row r="2595" ht="16.6" customHeight="1">
      <c r="A2595" s="29">
        <v>44531</v>
      </c>
      <c r="B2595" s="30">
        <v>30.1</v>
      </c>
      <c r="C2595" s="19">
        <v>29.6</v>
      </c>
      <c r="D2595" s="19">
        <v>29.7952380952381</v>
      </c>
      <c r="E2595" s="31"/>
      <c r="F2595" s="30">
        <v>16.1</v>
      </c>
      <c r="G2595" s="19">
        <v>15.9</v>
      </c>
      <c r="H2595" s="19">
        <v>16.0047619047619</v>
      </c>
      <c r="I2595" s="32"/>
      <c r="J2595" s="19">
        <v>86.36000000000109</v>
      </c>
      <c r="K2595" s="19">
        <v>82.7884615384615</v>
      </c>
      <c r="L2595" s="19">
        <v>91.5125</v>
      </c>
      <c r="M2595" s="43"/>
      <c r="N2595" s="49"/>
      <c r="O2595" s="19">
        <f>AVERAGE(D2596,H2596)</f>
        <v>17.7796176046176</v>
      </c>
      <c r="P2595" t="s" s="34">
        <v>17</v>
      </c>
    </row>
    <row r="2596" ht="16.6" customHeight="1">
      <c r="A2596" t="s" s="35">
        <v>18</v>
      </c>
      <c r="B2596" s="36">
        <f>AVERAGE(B2584:B2595)</f>
        <v>24.4833333333333</v>
      </c>
      <c r="C2596" s="36">
        <f>AVERAGE(C2584:C2595)</f>
        <v>24.8916666666667</v>
      </c>
      <c r="D2596" s="36">
        <f>AVERAGE(D2584:D2595)</f>
        <v>24.9977453102453</v>
      </c>
      <c r="E2596" s="37"/>
      <c r="F2596" s="36">
        <f>AVERAGE(F2584:F2595)</f>
        <v>10.475</v>
      </c>
      <c r="G2596" s="36">
        <f>AVERAGE(G2584:G2595)</f>
        <v>10.5333333333333</v>
      </c>
      <c r="H2596" s="36">
        <f>AVERAGE(H2584:H2595)</f>
        <v>10.5614898989899</v>
      </c>
      <c r="I2596" s="38"/>
      <c r="J2596" s="36">
        <f>AVERAGE(J2584:J2595)</f>
        <v>58.3988333333341</v>
      </c>
      <c r="K2596" s="36">
        <f>AVERAGE(K2584:K2595)</f>
        <v>53.1224358974359</v>
      </c>
      <c r="L2596" s="36">
        <f>AVERAGE(L2584:L2595)</f>
        <v>54.3566794353308</v>
      </c>
      <c r="M2596" s="50"/>
      <c r="N2596" s="19"/>
      <c r="O2596" s="19">
        <f>O2595-O2594</f>
        <v>0.3004509379509</v>
      </c>
      <c r="P2596" t="s" s="39">
        <v>19</v>
      </c>
    </row>
    <row r="2597" ht="16.6" customHeight="1">
      <c r="A2597" s="55"/>
      <c r="B2597" s="49"/>
      <c r="C2597" s="19"/>
      <c r="D2597" s="19"/>
      <c r="E2597" s="37"/>
      <c r="F2597" s="49"/>
      <c r="G2597" s="19"/>
      <c r="H2597" t="s" s="40">
        <v>21</v>
      </c>
      <c r="I2597" s="32"/>
      <c r="J2597" s="19"/>
      <c r="K2597" s="19"/>
      <c r="L2597" s="19"/>
      <c r="M2597" s="43"/>
      <c r="N2597" s="19"/>
      <c r="O2597" s="19"/>
      <c r="P2597" s="19"/>
    </row>
    <row r="2598" ht="16.6" customHeight="1">
      <c r="A2598" s="55"/>
      <c r="B2598" s="49"/>
      <c r="C2598" s="19"/>
      <c r="D2598" s="19"/>
      <c r="E2598" s="37"/>
      <c r="F2598" s="49"/>
      <c r="G2598" s="19"/>
      <c r="H2598" s="19"/>
      <c r="I2598" s="32"/>
      <c r="J2598" s="19"/>
      <c r="K2598" s="19"/>
      <c r="L2598" s="19"/>
      <c r="M2598" s="43"/>
      <c r="N2598" s="19"/>
      <c r="O2598" s="19"/>
      <c r="P2598" s="19"/>
    </row>
    <row r="2599" ht="46.65" customHeight="1">
      <c r="A2599" t="s" s="20">
        <v>1105</v>
      </c>
      <c r="B2599" t="s" s="21">
        <v>173</v>
      </c>
      <c r="C2599" t="s" s="22">
        <v>1106</v>
      </c>
      <c r="D2599" t="s" s="22">
        <v>1107</v>
      </c>
      <c r="E2599" s="23"/>
      <c r="F2599" t="s" s="21">
        <v>176</v>
      </c>
      <c r="G2599" t="s" s="24">
        <v>1106</v>
      </c>
      <c r="H2599" t="s" s="24">
        <v>1107</v>
      </c>
      <c r="I2599" s="25"/>
      <c r="J2599" t="s" s="21">
        <v>77</v>
      </c>
      <c r="K2599" t="s" s="26">
        <v>1108</v>
      </c>
      <c r="L2599" t="s" s="26">
        <v>1109</v>
      </c>
      <c r="M2599" t="s" s="45">
        <v>1110</v>
      </c>
      <c r="N2599" s="7"/>
      <c r="O2599" s="19"/>
      <c r="P2599" s="19"/>
    </row>
    <row r="2600" ht="16.6" customHeight="1">
      <c r="A2600" s="29">
        <v>44197</v>
      </c>
      <c r="B2600" s="30">
        <v>33</v>
      </c>
      <c r="C2600" s="19">
        <v>33.9</v>
      </c>
      <c r="D2600" s="19">
        <v>33.9818181818182</v>
      </c>
      <c r="E2600" s="31"/>
      <c r="F2600" s="30">
        <v>19.2</v>
      </c>
      <c r="G2600" s="19">
        <v>20.6</v>
      </c>
      <c r="H2600" s="19">
        <v>20.5590909090909</v>
      </c>
      <c r="I2600" s="32"/>
      <c r="J2600" s="33">
        <v>95.25000000000119</v>
      </c>
      <c r="K2600" s="33">
        <v>89.4826086956522</v>
      </c>
      <c r="L2600" s="33">
        <v>65.01000000000001</v>
      </c>
      <c r="M2600" s="7"/>
      <c r="N2600" s="7"/>
      <c r="O2600" s="19"/>
      <c r="P2600" s="47"/>
    </row>
    <row r="2601" ht="16.6" customHeight="1">
      <c r="A2601" s="29">
        <v>44228</v>
      </c>
      <c r="B2601" s="30">
        <v>32.8</v>
      </c>
      <c r="C2601" s="19">
        <v>32.9</v>
      </c>
      <c r="D2601" s="19">
        <v>32.9318181818182</v>
      </c>
      <c r="E2601" s="31"/>
      <c r="F2601" s="30">
        <v>19.2</v>
      </c>
      <c r="G2601" s="19">
        <v>20</v>
      </c>
      <c r="H2601" s="19">
        <v>19.9545454545455</v>
      </c>
      <c r="I2601" s="32"/>
      <c r="J2601" s="33">
        <v>70.3580000000009</v>
      </c>
      <c r="K2601" s="33">
        <v>64.8521739130435</v>
      </c>
      <c r="L2601" s="33">
        <v>75.3333333333333</v>
      </c>
      <c r="M2601" s="7"/>
      <c r="N2601" s="7"/>
      <c r="O2601" s="19"/>
      <c r="P2601" s="47"/>
    </row>
    <row r="2602" ht="16.6" customHeight="1">
      <c r="A2602" s="29">
        <v>44256</v>
      </c>
      <c r="B2602" s="30">
        <v>30.7</v>
      </c>
      <c r="C2602" s="19">
        <v>31.3</v>
      </c>
      <c r="D2602" s="19">
        <v>31.2454545454545</v>
      </c>
      <c r="E2602" s="31"/>
      <c r="F2602" s="30">
        <v>16.8</v>
      </c>
      <c r="G2602" s="19">
        <v>18</v>
      </c>
      <c r="H2602" s="19">
        <v>18.0181818181818</v>
      </c>
      <c r="I2602" s="32"/>
      <c r="J2602" s="33">
        <v>68.58000000000079</v>
      </c>
      <c r="K2602" s="33">
        <v>63.8565217391304</v>
      </c>
      <c r="L2602" s="33">
        <v>65.0761904761905</v>
      </c>
      <c r="M2602" s="7"/>
      <c r="N2602" s="7"/>
      <c r="O2602" s="19"/>
      <c r="P2602" s="47"/>
    </row>
    <row r="2603" ht="16.6" customHeight="1">
      <c r="A2603" s="29">
        <v>44287</v>
      </c>
      <c r="B2603" s="30">
        <v>27.7</v>
      </c>
      <c r="C2603" s="19">
        <v>27.9</v>
      </c>
      <c r="D2603" s="19">
        <v>28.0272727272727</v>
      </c>
      <c r="E2603" s="31"/>
      <c r="F2603" s="30">
        <v>12.4</v>
      </c>
      <c r="G2603" s="19">
        <v>13.2</v>
      </c>
      <c r="H2603" s="19">
        <v>13.2681818181818</v>
      </c>
      <c r="I2603" s="32"/>
      <c r="J2603" s="33">
        <v>36.0680000000004</v>
      </c>
      <c r="K2603" s="33">
        <v>32.5913043478261</v>
      </c>
      <c r="L2603" s="33">
        <v>21.6095238095238</v>
      </c>
      <c r="M2603" s="7"/>
      <c r="N2603" s="7"/>
      <c r="O2603" s="19"/>
      <c r="P2603" s="47"/>
    </row>
    <row r="2604" ht="16.6" customHeight="1">
      <c r="A2604" s="29">
        <v>44317</v>
      </c>
      <c r="B2604" s="30">
        <v>23.4</v>
      </c>
      <c r="C2604" s="19">
        <v>23.9</v>
      </c>
      <c r="D2604" s="19">
        <v>23.8590909090909</v>
      </c>
      <c r="E2604" s="31"/>
      <c r="F2604" s="30">
        <v>7.1</v>
      </c>
      <c r="G2604" s="19">
        <v>8.1</v>
      </c>
      <c r="H2604" s="19">
        <v>7.97272727272727</v>
      </c>
      <c r="I2604" s="32"/>
      <c r="J2604" s="33">
        <v>38.1000000000005</v>
      </c>
      <c r="K2604" s="33">
        <v>23.9565217391304</v>
      </c>
      <c r="L2604" s="33">
        <v>19.4285714285714</v>
      </c>
      <c r="M2604" s="7"/>
      <c r="N2604" s="7"/>
      <c r="O2604" s="19"/>
      <c r="P2604" s="47"/>
    </row>
    <row r="2605" ht="16.6" customHeight="1">
      <c r="A2605" s="29">
        <v>44348</v>
      </c>
      <c r="B2605" s="30">
        <v>19.7</v>
      </c>
      <c r="C2605" s="19">
        <v>20.6</v>
      </c>
      <c r="D2605" s="19">
        <v>20.6181818181818</v>
      </c>
      <c r="E2605" s="31"/>
      <c r="F2605" s="30">
        <v>5.3</v>
      </c>
      <c r="G2605" s="19">
        <v>5.9</v>
      </c>
      <c r="H2605" s="19">
        <v>5.98181818181818</v>
      </c>
      <c r="I2605" s="32"/>
      <c r="J2605" s="33">
        <v>46.7360000000006</v>
      </c>
      <c r="K2605" s="33">
        <v>51.8</v>
      </c>
      <c r="L2605" s="33">
        <v>37.0681818181818</v>
      </c>
      <c r="M2605" s="7"/>
      <c r="N2605" s="7"/>
      <c r="O2605" s="19"/>
      <c r="P2605" s="19"/>
    </row>
    <row r="2606" ht="16.6" customHeight="1">
      <c r="A2606" s="29">
        <v>44378</v>
      </c>
      <c r="B2606" s="30">
        <v>19.4</v>
      </c>
      <c r="C2606" s="19">
        <v>20.3</v>
      </c>
      <c r="D2606" s="19">
        <v>20.4761904761905</v>
      </c>
      <c r="E2606" s="31"/>
      <c r="F2606" s="30">
        <v>3.6</v>
      </c>
      <c r="G2606" s="19">
        <v>4.4</v>
      </c>
      <c r="H2606" s="19">
        <v>4.15714285714286</v>
      </c>
      <c r="I2606" s="32"/>
      <c r="J2606" s="33">
        <v>41.4020000000005</v>
      </c>
      <c r="K2606" s="33">
        <v>32.4347826086957</v>
      </c>
      <c r="L2606" s="33">
        <v>17.4909090909091</v>
      </c>
      <c r="M2606" s="7"/>
      <c r="N2606" s="7"/>
      <c r="O2606" s="19"/>
      <c r="P2606" s="19"/>
    </row>
    <row r="2607" ht="16.6" customHeight="1">
      <c r="A2607" s="29">
        <v>44409</v>
      </c>
      <c r="B2607" s="30">
        <v>21.6</v>
      </c>
      <c r="C2607" s="19">
        <v>22.7</v>
      </c>
      <c r="D2607" s="19">
        <v>22.7095238095238</v>
      </c>
      <c r="E2607" s="31"/>
      <c r="F2607" s="30">
        <v>4.7</v>
      </c>
      <c r="G2607" s="19">
        <v>5.1</v>
      </c>
      <c r="H2607" s="19">
        <v>5.02857142857143</v>
      </c>
      <c r="I2607" s="32"/>
      <c r="J2607" s="33">
        <v>29.4640000000004</v>
      </c>
      <c r="K2607" s="33">
        <v>21.7</v>
      </c>
      <c r="L2607" s="33">
        <v>27.4666666666667</v>
      </c>
      <c r="M2607" s="7"/>
      <c r="N2607" s="7"/>
      <c r="O2607" s="19"/>
      <c r="P2607" s="19"/>
    </row>
    <row r="2608" ht="16.6" customHeight="1">
      <c r="A2608" s="29">
        <v>44440</v>
      </c>
      <c r="B2608" s="30">
        <v>25.6</v>
      </c>
      <c r="C2608" s="19">
        <v>26.7</v>
      </c>
      <c r="D2608" s="19">
        <v>26.7952380952381</v>
      </c>
      <c r="E2608" s="31"/>
      <c r="F2608" s="30">
        <v>8.9</v>
      </c>
      <c r="G2608" s="19">
        <v>10</v>
      </c>
      <c r="H2608" s="19">
        <v>9.83333333333333</v>
      </c>
      <c r="I2608" s="32"/>
      <c r="J2608" s="33">
        <v>34.5440000000004</v>
      </c>
      <c r="K2608" s="33">
        <v>27.6782608695652</v>
      </c>
      <c r="L2608" s="33">
        <v>23.73</v>
      </c>
      <c r="M2608" s="7"/>
      <c r="N2608" s="7"/>
      <c r="O2608" s="19"/>
      <c r="P2608" s="19"/>
    </row>
    <row r="2609" ht="16.6" customHeight="1">
      <c r="A2609" s="29">
        <v>44470</v>
      </c>
      <c r="B2609" s="30">
        <v>29.2</v>
      </c>
      <c r="C2609" s="19">
        <v>29.6</v>
      </c>
      <c r="D2609" s="19">
        <v>29.7428571428571</v>
      </c>
      <c r="E2609" s="31"/>
      <c r="F2609" s="30">
        <v>13</v>
      </c>
      <c r="G2609" s="19">
        <v>13.9</v>
      </c>
      <c r="H2609" s="19">
        <v>13.8571428571429</v>
      </c>
      <c r="I2609" s="32"/>
      <c r="J2609" s="33">
        <v>49.7840000000006</v>
      </c>
      <c r="K2609" s="33">
        <v>48.9565217391304</v>
      </c>
      <c r="L2609" s="33">
        <v>43.5</v>
      </c>
      <c r="M2609" s="7"/>
      <c r="N2609" s="7"/>
      <c r="O2609" s="19"/>
      <c r="P2609" s="19"/>
    </row>
    <row r="2610" ht="16.6" customHeight="1">
      <c r="A2610" s="29">
        <v>44501</v>
      </c>
      <c r="B2610" s="30">
        <v>32.1</v>
      </c>
      <c r="C2610" s="19">
        <v>31.7</v>
      </c>
      <c r="D2610" s="19">
        <v>31.9714285714286</v>
      </c>
      <c r="E2610" s="31"/>
      <c r="F2610" s="30">
        <v>16.7</v>
      </c>
      <c r="G2610" s="19">
        <v>17.1</v>
      </c>
      <c r="H2610" s="19">
        <v>17.1904761904762</v>
      </c>
      <c r="I2610" s="32"/>
      <c r="J2610" s="33">
        <v>60.9600000000007</v>
      </c>
      <c r="K2610" s="33">
        <v>69.5913043478261</v>
      </c>
      <c r="L2610" s="33">
        <v>45.3047619047619</v>
      </c>
      <c r="M2610" s="7"/>
      <c r="N2610" s="7"/>
      <c r="O2610" s="19">
        <f>AVERAGE(B2612,F2612)</f>
        <v>19.75</v>
      </c>
      <c r="P2610" t="s" s="34">
        <v>16</v>
      </c>
    </row>
    <row r="2611" ht="16.6" customHeight="1">
      <c r="A2611" s="29">
        <v>44531</v>
      </c>
      <c r="B2611" s="30">
        <v>33.3</v>
      </c>
      <c r="C2611" s="19">
        <v>33.1</v>
      </c>
      <c r="D2611" s="19">
        <v>33.252380952381</v>
      </c>
      <c r="E2611" s="31"/>
      <c r="F2611" s="30">
        <v>18.6</v>
      </c>
      <c r="G2611" s="19">
        <v>19.3</v>
      </c>
      <c r="H2611" s="19">
        <v>19.3285714285714</v>
      </c>
      <c r="I2611" s="32"/>
      <c r="J2611" s="33">
        <v>76.2000000000009</v>
      </c>
      <c r="K2611" s="33">
        <v>89.5217391304348</v>
      </c>
      <c r="L2611" s="33">
        <v>87.8095238095238</v>
      </c>
      <c r="M2611" s="7"/>
      <c r="N2611" s="7"/>
      <c r="O2611" s="19">
        <f>AVERAGE(D2612,H2612)</f>
        <v>20.4483766233766</v>
      </c>
      <c r="P2611" t="s" s="34">
        <v>17</v>
      </c>
    </row>
    <row r="2612" ht="16.6" customHeight="1">
      <c r="A2612" t="s" s="35">
        <v>18</v>
      </c>
      <c r="B2612" s="36">
        <f>AVERAGE(B2600:B2611)</f>
        <v>27.375</v>
      </c>
      <c r="C2612" s="36">
        <f>AVERAGE(C2600:C2611)</f>
        <v>27.8833333333333</v>
      </c>
      <c r="D2612" s="36">
        <f>AVERAGE(D2600:D2611)</f>
        <v>27.9676046176046</v>
      </c>
      <c r="E2612" s="37"/>
      <c r="F2612" s="36">
        <f>AVERAGE(F2600:F2611)</f>
        <v>12.125</v>
      </c>
      <c r="G2612" s="36">
        <f>AVERAGE(G2600:G2611)</f>
        <v>12.9666666666667</v>
      </c>
      <c r="H2612" s="36">
        <f>AVERAGE(H2600:H2611)</f>
        <v>12.9291486291486</v>
      </c>
      <c r="I2612" s="38"/>
      <c r="J2612" s="36">
        <f>AVERAGE(J2600:J2611)</f>
        <v>53.953833333334</v>
      </c>
      <c r="K2612" s="36">
        <f>AVERAGE(K2600:K2611)</f>
        <v>51.3684782608696</v>
      </c>
      <c r="L2612" s="36">
        <f>AVERAGE(L2600:L2611)</f>
        <v>44.0689718614719</v>
      </c>
      <c r="M2612" s="7"/>
      <c r="N2612" s="7"/>
      <c r="O2612" s="19">
        <f>O2611-O2610</f>
        <v>0.6983766233766</v>
      </c>
      <c r="P2612" t="s" s="39">
        <v>19</v>
      </c>
    </row>
    <row r="2613" ht="16.6" customHeight="1">
      <c r="A2613" t="s" s="40">
        <v>20</v>
      </c>
      <c r="B2613" s="49"/>
      <c r="C2613" s="19"/>
      <c r="D2613" s="19"/>
      <c r="E2613" s="37"/>
      <c r="F2613" s="49"/>
      <c r="G2613" s="19"/>
      <c r="H2613" t="s" s="40">
        <v>21</v>
      </c>
      <c r="I2613" s="32"/>
      <c r="J2613" s="19"/>
      <c r="K2613" s="19"/>
      <c r="L2613" s="19"/>
      <c r="M2613" s="43"/>
      <c r="N2613" s="19"/>
      <c r="O2613" s="19"/>
      <c r="P2613" s="19"/>
    </row>
    <row r="2614" ht="16.6" customHeight="1">
      <c r="A2614" s="55"/>
      <c r="B2614" s="49"/>
      <c r="C2614" s="19"/>
      <c r="D2614" s="19"/>
      <c r="E2614" s="37"/>
      <c r="F2614" s="49"/>
      <c r="G2614" s="19"/>
      <c r="H2614" s="19"/>
      <c r="I2614" s="32"/>
      <c r="J2614" s="19"/>
      <c r="K2614" s="19"/>
      <c r="L2614" s="19"/>
      <c r="M2614" s="43"/>
      <c r="N2614" s="19"/>
      <c r="O2614" s="19"/>
      <c r="P2614" s="28"/>
    </row>
    <row r="2615" ht="46.65" customHeight="1">
      <c r="A2615" t="s" s="20">
        <v>1111</v>
      </c>
      <c r="B2615" t="s" s="21">
        <v>150</v>
      </c>
      <c r="C2615" t="s" s="22">
        <v>1112</v>
      </c>
      <c r="D2615" t="s" s="22">
        <v>1113</v>
      </c>
      <c r="E2615" s="23"/>
      <c r="F2615" t="s" s="21">
        <v>153</v>
      </c>
      <c r="G2615" t="s" s="24">
        <v>1112</v>
      </c>
      <c r="H2615" t="s" s="24">
        <v>1113</v>
      </c>
      <c r="I2615" s="32"/>
      <c r="J2615" t="s" s="21">
        <v>168</v>
      </c>
      <c r="K2615" t="s" s="26">
        <v>1114</v>
      </c>
      <c r="L2615" t="s" s="26">
        <v>1115</v>
      </c>
      <c r="M2615" t="s" s="45">
        <v>1116</v>
      </c>
      <c r="N2615" s="7"/>
      <c r="O2615" s="19"/>
      <c r="P2615" s="19"/>
    </row>
    <row r="2616" ht="16.6" customHeight="1">
      <c r="A2616" s="29">
        <v>44197</v>
      </c>
      <c r="B2616" s="30">
        <v>33.3</v>
      </c>
      <c r="C2616" s="19">
        <v>34.2</v>
      </c>
      <c r="D2616" s="19">
        <v>35.2727272727273</v>
      </c>
      <c r="E2616" s="31"/>
      <c r="F2616" s="30">
        <v>19.6</v>
      </c>
      <c r="G2616" s="19">
        <v>20.1</v>
      </c>
      <c r="H2616" s="19">
        <v>20.8272727272727</v>
      </c>
      <c r="I2616" s="32"/>
      <c r="J2616" s="33">
        <v>77.2160000000009</v>
      </c>
      <c r="K2616" s="33">
        <v>72.996</v>
      </c>
      <c r="L2616" s="33">
        <v>72.6045454545455</v>
      </c>
      <c r="M2616" s="7"/>
      <c r="N2616" s="7"/>
      <c r="O2616" s="19"/>
      <c r="P2616" s="19"/>
    </row>
    <row r="2617" ht="16.6" customHeight="1">
      <c r="A2617" s="29">
        <v>44228</v>
      </c>
      <c r="B2617" s="30">
        <v>32.8</v>
      </c>
      <c r="C2617" s="19">
        <v>33</v>
      </c>
      <c r="D2617" s="19">
        <v>33.9181818181818</v>
      </c>
      <c r="E2617" s="31"/>
      <c r="F2617" s="30">
        <v>19.2</v>
      </c>
      <c r="G2617" s="19">
        <v>19.6</v>
      </c>
      <c r="H2617" s="19">
        <v>19.9818181818182</v>
      </c>
      <c r="I2617" s="32"/>
      <c r="J2617" s="33">
        <v>82.042000000001</v>
      </c>
      <c r="K2617" s="33">
        <v>87.98</v>
      </c>
      <c r="L2617" s="33">
        <v>82.3045454545455</v>
      </c>
      <c r="M2617" s="7"/>
      <c r="N2617" s="7"/>
      <c r="O2617" s="19"/>
      <c r="P2617" s="19"/>
    </row>
    <row r="2618" ht="16.6" customHeight="1">
      <c r="A2618" s="29">
        <v>44256</v>
      </c>
      <c r="B2618" s="30">
        <v>30.4</v>
      </c>
      <c r="C2618" s="19">
        <v>31.2</v>
      </c>
      <c r="D2618" s="19">
        <v>32.2590909090909</v>
      </c>
      <c r="E2618" s="31"/>
      <c r="F2618" s="30">
        <v>16.4</v>
      </c>
      <c r="G2618" s="19">
        <v>16.9</v>
      </c>
      <c r="H2618" s="19">
        <v>17.5681818181818</v>
      </c>
      <c r="I2618" s="32"/>
      <c r="J2618" s="33">
        <v>73.9140000000009</v>
      </c>
      <c r="K2618" s="33">
        <v>73.304</v>
      </c>
      <c r="L2618" s="33">
        <v>59.1954545454545</v>
      </c>
      <c r="M2618" s="7"/>
      <c r="N2618" s="7"/>
      <c r="O2618" s="19"/>
      <c r="P2618" s="19"/>
    </row>
    <row r="2619" ht="16.6" customHeight="1">
      <c r="A2619" s="29">
        <v>44287</v>
      </c>
      <c r="B2619" s="30">
        <v>27.2</v>
      </c>
      <c r="C2619" s="19">
        <v>27.6</v>
      </c>
      <c r="D2619" s="19">
        <v>28.8227272727273</v>
      </c>
      <c r="E2619" s="31"/>
      <c r="F2619" s="30">
        <v>11.5</v>
      </c>
      <c r="G2619" s="19">
        <v>11.6</v>
      </c>
      <c r="H2619" s="19">
        <v>12.2818181818182</v>
      </c>
      <c r="I2619" s="32"/>
      <c r="J2619" s="33">
        <v>38.1000000000005</v>
      </c>
      <c r="K2619" s="33">
        <v>35.272</v>
      </c>
      <c r="L2619" s="33">
        <v>24.2454545454545</v>
      </c>
      <c r="M2619" s="7"/>
      <c r="N2619" s="7"/>
      <c r="O2619" s="19"/>
      <c r="P2619" s="19"/>
    </row>
    <row r="2620" ht="16.6" customHeight="1">
      <c r="A2620" s="29">
        <v>44317</v>
      </c>
      <c r="B2620" s="30">
        <v>22.7</v>
      </c>
      <c r="C2620" s="19">
        <v>23.2</v>
      </c>
      <c r="D2620" s="19">
        <v>24.2318181818182</v>
      </c>
      <c r="E2620" s="31"/>
      <c r="F2620" s="30">
        <v>6.4</v>
      </c>
      <c r="G2620" s="19">
        <v>7.1</v>
      </c>
      <c r="H2620" s="19">
        <v>6.91363636363636</v>
      </c>
      <c r="I2620" s="32"/>
      <c r="J2620" s="33">
        <v>34.0360000000004</v>
      </c>
      <c r="K2620" s="33">
        <v>22.424</v>
      </c>
      <c r="L2620" s="33">
        <v>20.0227272727273</v>
      </c>
      <c r="M2620" s="7"/>
      <c r="N2620" s="7"/>
      <c r="O2620" s="19"/>
      <c r="P2620" s="19"/>
    </row>
    <row r="2621" ht="16.6" customHeight="1">
      <c r="A2621" s="29">
        <v>44348</v>
      </c>
      <c r="B2621" s="30">
        <v>19.2</v>
      </c>
      <c r="C2621" s="19">
        <v>19.8</v>
      </c>
      <c r="D2621" s="19">
        <v>20.7272727272727</v>
      </c>
      <c r="E2621" s="31"/>
      <c r="F2621" s="30">
        <v>4.7</v>
      </c>
      <c r="G2621" s="19">
        <v>4.2</v>
      </c>
      <c r="H2621" s="19">
        <v>4.69090909090909</v>
      </c>
      <c r="I2621" s="32"/>
      <c r="J2621" s="33">
        <v>44.4500000000005</v>
      </c>
      <c r="K2621" s="33">
        <v>52.004</v>
      </c>
      <c r="L2621" s="33">
        <v>34.2909090909091</v>
      </c>
      <c r="M2621" s="7"/>
      <c r="N2621" s="7"/>
      <c r="O2621" s="19"/>
      <c r="P2621" s="19"/>
    </row>
    <row r="2622" ht="16.6" customHeight="1">
      <c r="A2622" s="29">
        <v>44378</v>
      </c>
      <c r="B2622" s="30">
        <v>18.9</v>
      </c>
      <c r="C2622" s="19">
        <v>19.5</v>
      </c>
      <c r="D2622" s="19">
        <v>20.8047619047619</v>
      </c>
      <c r="E2622" s="31"/>
      <c r="F2622" s="30">
        <v>2.9</v>
      </c>
      <c r="G2622" s="19">
        <v>2.9</v>
      </c>
      <c r="H2622" s="19">
        <v>2.92380952380952</v>
      </c>
      <c r="I2622" s="32"/>
      <c r="J2622" s="33">
        <v>34.5440000000004</v>
      </c>
      <c r="K2622" s="33">
        <v>30.936</v>
      </c>
      <c r="L2622" s="33">
        <v>20.7954545454545</v>
      </c>
      <c r="M2622" s="7"/>
      <c r="N2622" s="7"/>
      <c r="O2622" s="19"/>
      <c r="P2622" s="19"/>
    </row>
    <row r="2623" ht="16.6" customHeight="1">
      <c r="A2623" s="29">
        <v>44409</v>
      </c>
      <c r="B2623" s="30">
        <v>21.4</v>
      </c>
      <c r="C2623" s="19">
        <v>21.9</v>
      </c>
      <c r="D2623" s="19">
        <v>23.2619047619048</v>
      </c>
      <c r="E2623" s="31"/>
      <c r="F2623" s="30">
        <v>3.7</v>
      </c>
      <c r="G2623" s="19">
        <v>3.9</v>
      </c>
      <c r="H2623" s="19">
        <v>3.8952380952381</v>
      </c>
      <c r="I2623" s="32"/>
      <c r="J2623" s="33">
        <v>25.1460000000003</v>
      </c>
      <c r="K2623" s="33">
        <v>24.544</v>
      </c>
      <c r="L2623" s="33">
        <v>22.4619047619048</v>
      </c>
      <c r="M2623" s="7"/>
      <c r="N2623" s="7"/>
      <c r="O2623" s="19"/>
      <c r="P2623" s="19"/>
    </row>
    <row r="2624" ht="16.6" customHeight="1">
      <c r="A2624" s="29">
        <v>44440</v>
      </c>
      <c r="B2624" s="30">
        <v>25.6</v>
      </c>
      <c r="C2624" s="19">
        <v>25.9</v>
      </c>
      <c r="D2624" s="19">
        <v>27.6666666666667</v>
      </c>
      <c r="E2624" s="31"/>
      <c r="F2624" s="30">
        <v>7.4</v>
      </c>
      <c r="G2624" s="19">
        <v>7.6</v>
      </c>
      <c r="H2624" s="19">
        <v>8.609523809523809</v>
      </c>
      <c r="I2624" s="32"/>
      <c r="J2624" s="33">
        <v>32.2580000000004</v>
      </c>
      <c r="K2624" s="33">
        <v>23.04</v>
      </c>
      <c r="L2624" s="33">
        <v>25.8857142857143</v>
      </c>
      <c r="M2624" s="7"/>
      <c r="N2624" s="7"/>
      <c r="O2624" s="19"/>
      <c r="P2624" s="19"/>
    </row>
    <row r="2625" ht="16.6" customHeight="1">
      <c r="A2625" s="29">
        <v>44470</v>
      </c>
      <c r="B2625" s="30">
        <v>29.3</v>
      </c>
      <c r="C2625" s="19">
        <v>29.5</v>
      </c>
      <c r="D2625" s="19">
        <v>30.752380952381</v>
      </c>
      <c r="E2625" s="31"/>
      <c r="F2625" s="30">
        <v>11.9</v>
      </c>
      <c r="G2625" s="19">
        <v>12.3</v>
      </c>
      <c r="H2625" s="19">
        <v>12.9285714285714</v>
      </c>
      <c r="I2625" s="32"/>
      <c r="J2625" s="33">
        <v>37.5920000000005</v>
      </c>
      <c r="K2625" s="33">
        <v>40.108</v>
      </c>
      <c r="L2625" s="33">
        <v>44.9571428571429</v>
      </c>
      <c r="M2625" s="7"/>
      <c r="N2625" s="7"/>
      <c r="O2625" s="19"/>
      <c r="P2625" s="19"/>
    </row>
    <row r="2626" ht="16.6" customHeight="1">
      <c r="A2626" s="29">
        <v>44501</v>
      </c>
      <c r="B2626" s="30">
        <v>32.2</v>
      </c>
      <c r="C2626" s="19">
        <v>32</v>
      </c>
      <c r="D2626" s="19">
        <v>33.17</v>
      </c>
      <c r="E2626" s="31"/>
      <c r="F2626" s="30">
        <v>16.1</v>
      </c>
      <c r="G2626" s="19">
        <v>16.1</v>
      </c>
      <c r="H2626" s="19">
        <v>16.8904761904762</v>
      </c>
      <c r="I2626" s="32"/>
      <c r="J2626" s="33">
        <v>52.0700000000006</v>
      </c>
      <c r="K2626" s="33">
        <v>51.52</v>
      </c>
      <c r="L2626" s="33">
        <v>54.4095238095238</v>
      </c>
      <c r="M2626" s="7"/>
      <c r="N2626" s="7"/>
      <c r="O2626" s="19">
        <f>AVERAGE(B2628,F2628)</f>
        <v>19.3625</v>
      </c>
      <c r="P2626" t="s" s="34">
        <v>16</v>
      </c>
    </row>
    <row r="2627" ht="16.6" customHeight="1">
      <c r="A2627" s="29">
        <v>44531</v>
      </c>
      <c r="B2627" s="30">
        <v>33.3</v>
      </c>
      <c r="C2627" s="19">
        <v>33.9</v>
      </c>
      <c r="D2627" s="19">
        <v>34.495</v>
      </c>
      <c r="E2627" s="31"/>
      <c r="F2627" s="30">
        <v>18.6</v>
      </c>
      <c r="G2627" s="19">
        <v>18.6</v>
      </c>
      <c r="H2627" s="19">
        <v>19.5380952380952</v>
      </c>
      <c r="I2627" s="32"/>
      <c r="J2627" s="33">
        <v>71.6280000000009</v>
      </c>
      <c r="K2627" s="33">
        <v>87.968</v>
      </c>
      <c r="L2627" s="33">
        <v>95.1142857142857</v>
      </c>
      <c r="M2627" s="7"/>
      <c r="N2627" s="7"/>
      <c r="O2627" s="19">
        <f>AVERAGE(D2628,H2628)</f>
        <v>20.5179951298701</v>
      </c>
      <c r="P2627" t="s" s="34">
        <v>17</v>
      </c>
    </row>
    <row r="2628" ht="16.6" customHeight="1">
      <c r="A2628" t="s" s="35">
        <v>18</v>
      </c>
      <c r="B2628" s="36">
        <f>AVERAGE(B2616:B2627)</f>
        <v>27.1916666666667</v>
      </c>
      <c r="C2628" s="36">
        <f>AVERAGE(C2616:C2627)</f>
        <v>27.6416666666667</v>
      </c>
      <c r="D2628" s="36">
        <f>AVERAGE(D2616:D2627)</f>
        <v>28.7818777056277</v>
      </c>
      <c r="E2628" s="37"/>
      <c r="F2628" s="36">
        <f>AVERAGE(F2616:F2627)</f>
        <v>11.5333333333333</v>
      </c>
      <c r="G2628" s="36">
        <f>AVERAGE(G2616:G2627)</f>
        <v>11.7416666666667</v>
      </c>
      <c r="H2628" s="36">
        <f>AVERAGE(H2616:H2627)</f>
        <v>12.2541125541125</v>
      </c>
      <c r="I2628" s="38"/>
      <c r="J2628" s="36">
        <f>AVERAGE(J2616:J2627)</f>
        <v>50.2496666666673</v>
      </c>
      <c r="K2628" s="36">
        <f>AVERAGE(K2616:K2627)</f>
        <v>50.1746666666667</v>
      </c>
      <c r="L2628" s="36">
        <f>AVERAGE(L2616:L2627)</f>
        <v>46.3573051948052</v>
      </c>
      <c r="M2628" s="7"/>
      <c r="N2628" s="7"/>
      <c r="O2628" s="19">
        <f>O2627-O2626</f>
        <v>1.1554951298701</v>
      </c>
      <c r="P2628" t="s" s="39">
        <v>19</v>
      </c>
    </row>
    <row r="2629" ht="16.6" customHeight="1">
      <c r="A2629" s="55"/>
      <c r="B2629" s="49"/>
      <c r="C2629" s="19"/>
      <c r="D2629" s="19"/>
      <c r="E2629" s="37"/>
      <c r="F2629" s="49"/>
      <c r="G2629" s="19"/>
      <c r="H2629" s="19"/>
      <c r="I2629" s="32"/>
      <c r="J2629" s="19"/>
      <c r="K2629" s="19"/>
      <c r="L2629" s="19"/>
      <c r="M2629" s="43"/>
      <c r="N2629" s="19"/>
      <c r="O2629" s="19"/>
      <c r="P2629" s="19"/>
    </row>
    <row r="2630" ht="16.6" customHeight="1">
      <c r="A2630" s="55"/>
      <c r="B2630" s="49"/>
      <c r="C2630" s="19"/>
      <c r="D2630" s="19"/>
      <c r="E2630" s="37"/>
      <c r="F2630" s="49"/>
      <c r="G2630" s="19"/>
      <c r="H2630" s="19"/>
      <c r="I2630" s="32"/>
      <c r="J2630" s="19"/>
      <c r="K2630" s="19"/>
      <c r="L2630" s="19"/>
      <c r="M2630" s="43"/>
      <c r="N2630" s="28"/>
      <c r="O2630" s="19"/>
      <c r="P2630" s="28"/>
    </row>
    <row r="2631" ht="46.65" customHeight="1">
      <c r="A2631" t="s" s="20">
        <v>1117</v>
      </c>
      <c r="B2631" t="s" s="21">
        <v>553</v>
      </c>
      <c r="C2631" t="s" s="22">
        <v>1118</v>
      </c>
      <c r="D2631" t="s" s="22">
        <v>1119</v>
      </c>
      <c r="E2631" s="23"/>
      <c r="F2631" t="s" s="21">
        <v>556</v>
      </c>
      <c r="G2631" t="s" s="24">
        <v>1118</v>
      </c>
      <c r="H2631" t="s" s="24">
        <v>1119</v>
      </c>
      <c r="I2631" s="32"/>
      <c r="J2631" t="s" s="21">
        <v>213</v>
      </c>
      <c r="K2631" t="s" s="26">
        <v>1120</v>
      </c>
      <c r="L2631" t="s" s="26">
        <v>1121</v>
      </c>
      <c r="M2631" t="s" s="56">
        <v>1122</v>
      </c>
      <c r="N2631" s="7"/>
      <c r="O2631" s="19"/>
      <c r="P2631" s="19"/>
    </row>
    <row r="2632" ht="16.6" customHeight="1">
      <c r="A2632" s="29">
        <v>44197</v>
      </c>
      <c r="B2632" s="30">
        <v>34.2</v>
      </c>
      <c r="C2632" s="19">
        <v>34.6</v>
      </c>
      <c r="D2632" s="19">
        <v>34.7136363636364</v>
      </c>
      <c r="E2632" s="31"/>
      <c r="F2632" s="30">
        <v>20.1</v>
      </c>
      <c r="G2632" s="19">
        <v>21.1</v>
      </c>
      <c r="H2632" s="19">
        <v>21.1363636363636</v>
      </c>
      <c r="I2632" s="32"/>
      <c r="J2632" s="33">
        <v>82.042000000001</v>
      </c>
      <c r="K2632" s="33">
        <v>71.7551724137931</v>
      </c>
      <c r="L2632" s="33">
        <v>68.0272727272727</v>
      </c>
      <c r="M2632" s="7"/>
      <c r="N2632" s="7"/>
      <c r="O2632" s="19"/>
      <c r="P2632" s="19"/>
    </row>
    <row r="2633" ht="16.6" customHeight="1">
      <c r="A2633" s="29">
        <v>44228</v>
      </c>
      <c r="B2633" s="30">
        <v>33.5</v>
      </c>
      <c r="C2633" s="19">
        <v>33</v>
      </c>
      <c r="D2633" s="19">
        <v>33.3227272727273</v>
      </c>
      <c r="E2633" s="31"/>
      <c r="F2633" s="30">
        <v>19.3</v>
      </c>
      <c r="G2633" s="19">
        <v>20.1</v>
      </c>
      <c r="H2633" s="19">
        <v>20.2181818181818</v>
      </c>
      <c r="I2633" s="32"/>
      <c r="J2633" s="33">
        <v>76.9620000000009</v>
      </c>
      <c r="K2633" s="33">
        <v>78.72413793103451</v>
      </c>
      <c r="L2633" s="33">
        <v>90.15000000000001</v>
      </c>
      <c r="M2633" s="7"/>
      <c r="N2633" s="7"/>
      <c r="O2633" s="19"/>
      <c r="P2633" s="19"/>
    </row>
    <row r="2634" ht="16.6" customHeight="1">
      <c r="A2634" s="29">
        <v>44256</v>
      </c>
      <c r="B2634" s="30">
        <v>31.2</v>
      </c>
      <c r="C2634" s="19">
        <v>31.5</v>
      </c>
      <c r="D2634" s="19">
        <v>31.6772727272727</v>
      </c>
      <c r="E2634" s="31"/>
      <c r="F2634" s="30">
        <v>17.3</v>
      </c>
      <c r="G2634" s="19">
        <v>17.5</v>
      </c>
      <c r="H2634" s="19">
        <v>17.8363636363636</v>
      </c>
      <c r="I2634" s="32"/>
      <c r="J2634" s="33">
        <v>66.5480000000008</v>
      </c>
      <c r="K2634" s="33">
        <v>61.051724137931</v>
      </c>
      <c r="L2634" s="33">
        <v>65.22727272727271</v>
      </c>
      <c r="M2634" s="7"/>
      <c r="N2634" s="7"/>
      <c r="O2634" s="19"/>
      <c r="P2634" s="19"/>
    </row>
    <row r="2635" ht="16.6" customHeight="1">
      <c r="A2635" s="29">
        <v>44287</v>
      </c>
      <c r="B2635" s="30">
        <v>27.9</v>
      </c>
      <c r="C2635" s="19">
        <v>28.2</v>
      </c>
      <c r="D2635" s="19">
        <v>28.3272727272727</v>
      </c>
      <c r="E2635" s="31"/>
      <c r="F2635" s="30">
        <v>13.1</v>
      </c>
      <c r="G2635" s="19">
        <v>12.3</v>
      </c>
      <c r="H2635" s="19">
        <v>12.6454545454545</v>
      </c>
      <c r="I2635" s="32"/>
      <c r="J2635" s="33">
        <v>38.1000000000005</v>
      </c>
      <c r="K2635" s="33">
        <v>34.2068965517241</v>
      </c>
      <c r="L2635" s="33">
        <v>29.3</v>
      </c>
      <c r="M2635" s="7"/>
      <c r="N2635" s="7"/>
      <c r="O2635" s="19"/>
      <c r="P2635" s="19"/>
    </row>
    <row r="2636" ht="16.6" customHeight="1">
      <c r="A2636" s="29">
        <v>44317</v>
      </c>
      <c r="B2636" s="30">
        <v>23.4</v>
      </c>
      <c r="C2636" s="19">
        <v>23.9</v>
      </c>
      <c r="D2636" s="19">
        <v>23.9227272727273</v>
      </c>
      <c r="E2636" s="31"/>
      <c r="F2636" s="30">
        <v>8.4</v>
      </c>
      <c r="G2636" s="19">
        <v>7.6</v>
      </c>
      <c r="H2636" s="19">
        <v>7.27272727272727</v>
      </c>
      <c r="I2636" s="32"/>
      <c r="J2636" s="33">
        <v>34.0360000000004</v>
      </c>
      <c r="K2636" s="33">
        <v>26.9379310344828</v>
      </c>
      <c r="L2636" s="33">
        <v>19.5181818181818</v>
      </c>
      <c r="M2636" s="7"/>
      <c r="N2636" s="7"/>
      <c r="O2636" s="19"/>
      <c r="P2636" s="19"/>
    </row>
    <row r="2637" ht="16.6" customHeight="1">
      <c r="A2637" s="29">
        <v>44348</v>
      </c>
      <c r="B2637" s="30">
        <v>20</v>
      </c>
      <c r="C2637" s="19">
        <v>20.5</v>
      </c>
      <c r="D2637" s="19">
        <v>20.5318181818182</v>
      </c>
      <c r="E2637" s="31"/>
      <c r="F2637" s="30">
        <v>5.3</v>
      </c>
      <c r="G2637" s="19">
        <v>5.2</v>
      </c>
      <c r="H2637" s="19">
        <v>5.20909090909091</v>
      </c>
      <c r="I2637" s="32"/>
      <c r="J2637" s="33">
        <v>44.4500000000005</v>
      </c>
      <c r="K2637" s="33">
        <v>43.5103448275862</v>
      </c>
      <c r="L2637" s="33">
        <v>31.7818181818182</v>
      </c>
      <c r="M2637" s="7"/>
      <c r="N2637" s="7"/>
      <c r="O2637" s="19"/>
      <c r="P2637" s="19"/>
    </row>
    <row r="2638" ht="16.6" customHeight="1">
      <c r="A2638" s="29">
        <v>44378</v>
      </c>
      <c r="B2638" s="30">
        <v>19.4</v>
      </c>
      <c r="C2638" s="19">
        <v>20.4</v>
      </c>
      <c r="D2638" s="19">
        <v>20.6238095238095</v>
      </c>
      <c r="E2638" s="31"/>
      <c r="F2638" s="30">
        <v>3.9</v>
      </c>
      <c r="G2638" s="19">
        <v>3.8</v>
      </c>
      <c r="H2638" s="19">
        <v>3.62380952380952</v>
      </c>
      <c r="I2638" s="32"/>
      <c r="J2638" s="33">
        <v>34.5440000000004</v>
      </c>
      <c r="K2638" s="33">
        <v>33.3620689655172</v>
      </c>
      <c r="L2638" s="33">
        <v>17.0681818181818</v>
      </c>
      <c r="M2638" s="7"/>
      <c r="N2638" s="7"/>
      <c r="O2638" s="19"/>
      <c r="P2638" s="19"/>
    </row>
    <row r="2639" ht="16.6" customHeight="1">
      <c r="A2639" s="29">
        <v>44409</v>
      </c>
      <c r="B2639" s="30">
        <v>21.9</v>
      </c>
      <c r="C2639" s="19">
        <v>22.7</v>
      </c>
      <c r="D2639" s="19">
        <v>22.8952380952381</v>
      </c>
      <c r="E2639" s="31"/>
      <c r="F2639" s="30">
        <v>5.3</v>
      </c>
      <c r="G2639" s="19">
        <v>4.7</v>
      </c>
      <c r="H2639" s="19">
        <v>4.68571428571429</v>
      </c>
      <c r="I2639" s="32"/>
      <c r="J2639" s="33">
        <v>25.1460000000003</v>
      </c>
      <c r="K2639" s="33">
        <v>24.4206896551724</v>
      </c>
      <c r="L2639" s="33">
        <v>23.0666666666667</v>
      </c>
      <c r="M2639" s="7"/>
      <c r="N2639" s="7"/>
      <c r="O2639" s="19"/>
      <c r="P2639" s="19"/>
    </row>
    <row r="2640" ht="16.6" customHeight="1">
      <c r="A2640" s="29">
        <v>44440</v>
      </c>
      <c r="B2640" s="30">
        <v>26</v>
      </c>
      <c r="C2640" s="19">
        <v>26.8</v>
      </c>
      <c r="D2640" s="19">
        <v>27.1619047619048</v>
      </c>
      <c r="E2640" s="31"/>
      <c r="F2640" s="30">
        <v>9.1</v>
      </c>
      <c r="G2640" s="19">
        <v>9.300000000000001</v>
      </c>
      <c r="H2640" s="19">
        <v>9.53333333333333</v>
      </c>
      <c r="I2640" s="32"/>
      <c r="J2640" s="33">
        <v>32.2580000000004</v>
      </c>
      <c r="K2640" s="33">
        <v>30.3965517241379</v>
      </c>
      <c r="L2640" s="33">
        <v>27.0047619047619</v>
      </c>
      <c r="M2640" s="7"/>
      <c r="N2640" s="7"/>
      <c r="O2640" s="19"/>
      <c r="P2640" s="19"/>
    </row>
    <row r="2641" ht="16.6" customHeight="1">
      <c r="A2641" s="29">
        <v>44470</v>
      </c>
      <c r="B2641" s="30">
        <v>29.8</v>
      </c>
      <c r="C2641" s="19">
        <v>29.9</v>
      </c>
      <c r="D2641" s="19">
        <v>30.2761904761905</v>
      </c>
      <c r="E2641" s="31"/>
      <c r="F2641" s="30">
        <v>13.8</v>
      </c>
      <c r="G2641" s="19">
        <v>13.6</v>
      </c>
      <c r="H2641" s="19">
        <v>13.6952380952381</v>
      </c>
      <c r="I2641" s="32"/>
      <c r="J2641" s="33">
        <v>37.5920000000005</v>
      </c>
      <c r="K2641" s="33">
        <v>40.3310344827586</v>
      </c>
      <c r="L2641" s="33">
        <v>42.052380952381</v>
      </c>
      <c r="M2641" s="7"/>
      <c r="N2641" s="7"/>
      <c r="O2641" s="19"/>
      <c r="P2641" s="19"/>
    </row>
    <row r="2642" ht="16.6" customHeight="1">
      <c r="A2642" s="29">
        <v>44501</v>
      </c>
      <c r="B2642" s="30">
        <v>32.9</v>
      </c>
      <c r="C2642" s="19">
        <v>32.4</v>
      </c>
      <c r="D2642" s="19">
        <v>32.7142857142857</v>
      </c>
      <c r="E2642" s="31"/>
      <c r="F2642" s="30">
        <v>17.2</v>
      </c>
      <c r="G2642" s="19">
        <v>17.2</v>
      </c>
      <c r="H2642" s="19">
        <v>17.4619047619048</v>
      </c>
      <c r="I2642" s="32"/>
      <c r="J2642" s="33">
        <v>52.0700000000006</v>
      </c>
      <c r="K2642" s="33">
        <v>53.5379310344828</v>
      </c>
      <c r="L2642" s="33">
        <v>52.3571428571429</v>
      </c>
      <c r="M2642" s="7"/>
      <c r="N2642" s="7"/>
      <c r="O2642" s="19">
        <f>AVERAGE(B2644,F2644)</f>
        <v>20.2541666666667</v>
      </c>
      <c r="P2642" t="s" s="34">
        <v>16</v>
      </c>
    </row>
    <row r="2643" ht="16.6" customHeight="1">
      <c r="A2643" s="29">
        <v>44531</v>
      </c>
      <c r="B2643" s="30">
        <v>33.9</v>
      </c>
      <c r="C2643" s="19">
        <v>33.7</v>
      </c>
      <c r="D2643" s="19">
        <v>34.0571428571429</v>
      </c>
      <c r="E2643" s="31"/>
      <c r="F2643" s="30">
        <v>19.2</v>
      </c>
      <c r="G2643" s="19">
        <v>19.5</v>
      </c>
      <c r="H2643" s="19">
        <v>19.6952380952381</v>
      </c>
      <c r="I2643" s="32"/>
      <c r="J2643" s="33">
        <v>71.6280000000009</v>
      </c>
      <c r="K2643" s="33">
        <v>66.9206896551724</v>
      </c>
      <c r="L2643" s="33">
        <v>75.965</v>
      </c>
      <c r="M2643" s="7"/>
      <c r="N2643" s="7"/>
      <c r="O2643" s="19">
        <f>AVERAGE(D2644,H2644)</f>
        <v>20.5515602453103</v>
      </c>
      <c r="P2643" t="s" s="34">
        <v>17</v>
      </c>
    </row>
    <row r="2644" ht="16.6" customHeight="1">
      <c r="A2644" t="s" s="35">
        <v>18</v>
      </c>
      <c r="B2644" s="36">
        <f>AVERAGE(B2632:B2643)</f>
        <v>27.8416666666667</v>
      </c>
      <c r="C2644" s="36">
        <f>AVERAGE(C2632:C2643)</f>
        <v>28.1333333333333</v>
      </c>
      <c r="D2644" s="36">
        <f>AVERAGE(D2632:D2643)</f>
        <v>28.3520021645022</v>
      </c>
      <c r="E2644" s="37"/>
      <c r="F2644" s="36">
        <f>AVERAGE(F2632:F2643)</f>
        <v>12.6666666666667</v>
      </c>
      <c r="G2644" s="36">
        <f>AVERAGE(G2632:G2643)</f>
        <v>12.6583333333333</v>
      </c>
      <c r="H2644" s="36">
        <f>AVERAGE(H2632:H2643)</f>
        <v>12.7511183261183</v>
      </c>
      <c r="I2644" s="38"/>
      <c r="J2644" s="36">
        <f>AVERAGE(J2632:J2643)</f>
        <v>49.6146666666673</v>
      </c>
      <c r="K2644" s="36">
        <f>AVERAGE(K2632:K2643)</f>
        <v>47.0962643678161</v>
      </c>
      <c r="L2644" s="36">
        <f>AVERAGE(L2632:L2643)</f>
        <v>45.1265566378066</v>
      </c>
      <c r="M2644" s="7"/>
      <c r="N2644" s="7"/>
      <c r="O2644" s="19">
        <f>O2643-O2642</f>
        <v>0.2973935786436</v>
      </c>
      <c r="P2644" t="s" s="39">
        <v>19</v>
      </c>
    </row>
    <row r="2645" ht="16.6" customHeight="1">
      <c r="A2645" s="55"/>
      <c r="B2645" s="49"/>
      <c r="C2645" s="19"/>
      <c r="D2645" t="s" s="40">
        <v>55</v>
      </c>
      <c r="E2645" s="37"/>
      <c r="F2645" s="49"/>
      <c r="G2645" s="19"/>
      <c r="H2645" t="s" s="40">
        <v>21</v>
      </c>
      <c r="I2645" s="32"/>
      <c r="J2645" s="19"/>
      <c r="K2645" s="19"/>
      <c r="L2645" s="19"/>
      <c r="M2645" s="43"/>
      <c r="N2645" s="19"/>
      <c r="O2645" s="19"/>
      <c r="P2645" s="19"/>
    </row>
    <row r="2646" ht="16.6" customHeight="1">
      <c r="A2646" s="55"/>
      <c r="B2646" s="49"/>
      <c r="C2646" s="19"/>
      <c r="D2646" s="19"/>
      <c r="E2646" s="37"/>
      <c r="F2646" s="49"/>
      <c r="G2646" s="19"/>
      <c r="H2646" s="19"/>
      <c r="I2646" s="32"/>
      <c r="J2646" s="19"/>
      <c r="K2646" s="19"/>
      <c r="L2646" s="19"/>
      <c r="M2646" s="43"/>
      <c r="N2646" s="28"/>
      <c r="O2646" s="28"/>
      <c r="P2646" s="28"/>
    </row>
    <row r="2647" ht="46.65" customHeight="1">
      <c r="A2647" t="s" s="20">
        <v>1123</v>
      </c>
      <c r="B2647" t="s" s="21">
        <v>395</v>
      </c>
      <c r="C2647" t="s" s="22">
        <v>1124</v>
      </c>
      <c r="D2647" t="s" s="22">
        <v>1125</v>
      </c>
      <c r="E2647" s="23"/>
      <c r="F2647" t="s" s="21">
        <v>397</v>
      </c>
      <c r="G2647" t="s" s="24">
        <v>1124</v>
      </c>
      <c r="H2647" t="s" s="24">
        <v>1125</v>
      </c>
      <c r="I2647" s="25"/>
      <c r="J2647" t="s" s="21">
        <v>94</v>
      </c>
      <c r="K2647" t="s" s="26">
        <v>1126</v>
      </c>
      <c r="L2647" t="s" s="26">
        <v>1127</v>
      </c>
      <c r="M2647" s="43"/>
      <c r="N2647" s="19"/>
      <c r="O2647" s="19"/>
      <c r="P2647" s="19"/>
    </row>
    <row r="2648" ht="16.6" customHeight="1">
      <c r="A2648" s="29">
        <v>44197</v>
      </c>
      <c r="B2648" s="30">
        <v>35.7</v>
      </c>
      <c r="C2648" s="19">
        <v>35.3</v>
      </c>
      <c r="D2648" s="19">
        <v>35.3045454545455</v>
      </c>
      <c r="E2648" s="31"/>
      <c r="F2648" s="30">
        <v>20.9</v>
      </c>
      <c r="G2648" s="19">
        <v>22.3</v>
      </c>
      <c r="H2648" s="19">
        <v>22.3318181818182</v>
      </c>
      <c r="I2648" s="32"/>
      <c r="J2648" s="19">
        <v>68.0720000000008</v>
      </c>
      <c r="K2648" s="19">
        <v>48.88</v>
      </c>
      <c r="L2648" s="19">
        <v>50</v>
      </c>
      <c r="M2648" s="58"/>
      <c r="N2648" s="19"/>
      <c r="O2648" s="19"/>
      <c r="P2648" s="19"/>
    </row>
    <row r="2649" ht="16.6" customHeight="1">
      <c r="A2649" s="29">
        <v>44228</v>
      </c>
      <c r="B2649" s="30">
        <v>34.6</v>
      </c>
      <c r="C2649" s="19">
        <v>33.8</v>
      </c>
      <c r="D2649" s="19">
        <v>33.8</v>
      </c>
      <c r="E2649" s="31"/>
      <c r="F2649" s="30">
        <v>20.4</v>
      </c>
      <c r="G2649" s="19">
        <v>21.2</v>
      </c>
      <c r="H2649" s="19">
        <v>21.3090909090909</v>
      </c>
      <c r="I2649" s="32"/>
      <c r="J2649" s="19">
        <v>61.7220000000008</v>
      </c>
      <c r="K2649" s="19">
        <v>48.9666666666667</v>
      </c>
      <c r="L2649" s="19">
        <v>64.56363636363641</v>
      </c>
      <c r="M2649" s="58"/>
      <c r="N2649" s="19"/>
      <c r="O2649" s="19"/>
      <c r="P2649" s="19"/>
    </row>
    <row r="2650" ht="16.6" customHeight="1">
      <c r="A2650" s="29">
        <v>44256</v>
      </c>
      <c r="B2650" s="30">
        <v>32.3</v>
      </c>
      <c r="C2650" s="19">
        <v>31.9</v>
      </c>
      <c r="D2650" s="19">
        <v>31.8590909090909</v>
      </c>
      <c r="E2650" s="31"/>
      <c r="F2650" s="30">
        <v>17.5</v>
      </c>
      <c r="G2650" s="19">
        <v>18.9</v>
      </c>
      <c r="H2650" s="19">
        <v>18.8590909090909</v>
      </c>
      <c r="I2650" s="32"/>
      <c r="J2650" s="19">
        <v>54.8640000000007</v>
      </c>
      <c r="K2650" s="19">
        <v>47.24</v>
      </c>
      <c r="L2650" s="19">
        <v>46.7727272727273</v>
      </c>
      <c r="M2650" s="58"/>
      <c r="N2650" s="19"/>
      <c r="O2650" s="19"/>
      <c r="P2650" s="19"/>
    </row>
    <row r="2651" ht="16.6" customHeight="1">
      <c r="A2651" s="29">
        <v>44287</v>
      </c>
      <c r="B2651" s="30">
        <v>27.6</v>
      </c>
      <c r="C2651" s="19">
        <v>28.1</v>
      </c>
      <c r="D2651" s="19">
        <v>28.2318181818182</v>
      </c>
      <c r="E2651" s="31"/>
      <c r="F2651" s="30">
        <v>13.2</v>
      </c>
      <c r="G2651" s="19">
        <v>13.9</v>
      </c>
      <c r="H2651" s="19">
        <v>13.9636363636364</v>
      </c>
      <c r="I2651" s="32"/>
      <c r="J2651" s="19">
        <v>35.8140000000004</v>
      </c>
      <c r="K2651" s="19">
        <v>28.74</v>
      </c>
      <c r="L2651" s="19">
        <v>19.8090909090909</v>
      </c>
      <c r="M2651" s="58"/>
      <c r="N2651" s="19"/>
      <c r="O2651" s="19"/>
      <c r="P2651" s="19"/>
    </row>
    <row r="2652" ht="16.6" customHeight="1">
      <c r="A2652" s="29">
        <v>44317</v>
      </c>
      <c r="B2652" s="30">
        <v>22.5</v>
      </c>
      <c r="C2652" s="19">
        <v>23.3</v>
      </c>
      <c r="D2652" s="19">
        <v>23.4409090909091</v>
      </c>
      <c r="E2652" s="31"/>
      <c r="F2652" s="30">
        <v>8.4</v>
      </c>
      <c r="G2652" s="19">
        <v>9</v>
      </c>
      <c r="H2652" s="19">
        <v>8.86363636363636</v>
      </c>
      <c r="I2652" s="32"/>
      <c r="J2652" s="19">
        <v>37.8460000000005</v>
      </c>
      <c r="K2652" s="19">
        <v>33.0066666666667</v>
      </c>
      <c r="L2652" s="19">
        <v>22.8545454545455</v>
      </c>
      <c r="M2652" s="58"/>
      <c r="N2652" s="19"/>
      <c r="O2652" s="19"/>
      <c r="P2652" s="19"/>
    </row>
    <row r="2653" ht="16.6" customHeight="1">
      <c r="A2653" s="29">
        <v>44348</v>
      </c>
      <c r="B2653" s="30">
        <v>19.3</v>
      </c>
      <c r="C2653" s="19">
        <v>19.9</v>
      </c>
      <c r="D2653" s="19">
        <v>19.9863636363636</v>
      </c>
      <c r="E2653" s="31"/>
      <c r="F2653" s="30">
        <v>6.3</v>
      </c>
      <c r="G2653" s="19">
        <v>6.5</v>
      </c>
      <c r="H2653" s="19">
        <v>6.6</v>
      </c>
      <c r="I2653" s="32"/>
      <c r="J2653" s="19">
        <v>40.8940000000005</v>
      </c>
      <c r="K2653" s="19">
        <v>42.7266666666667</v>
      </c>
      <c r="L2653" s="19">
        <v>29.4272727272727</v>
      </c>
      <c r="M2653" s="58"/>
      <c r="N2653" s="19"/>
      <c r="O2653" s="19"/>
      <c r="P2653" s="19"/>
    </row>
    <row r="2654" ht="16.6" customHeight="1">
      <c r="A2654" s="29">
        <v>44378</v>
      </c>
      <c r="B2654" s="30">
        <v>18.4</v>
      </c>
      <c r="C2654" s="19">
        <v>19.7</v>
      </c>
      <c r="D2654" s="19">
        <v>19.8952380952381</v>
      </c>
      <c r="E2654" s="31"/>
      <c r="F2654" s="30">
        <v>4.4</v>
      </c>
      <c r="G2654" s="19">
        <v>5.2</v>
      </c>
      <c r="H2654" s="19">
        <v>5.13333333333333</v>
      </c>
      <c r="I2654" s="32"/>
      <c r="J2654" s="19">
        <v>32.5120000000004</v>
      </c>
      <c r="K2654" s="19">
        <v>29.78</v>
      </c>
      <c r="L2654" s="19">
        <v>22.8545454545455</v>
      </c>
      <c r="M2654" s="58"/>
      <c r="N2654" s="19"/>
      <c r="O2654" s="19"/>
      <c r="P2654" s="19"/>
    </row>
    <row r="2655" ht="16.6" customHeight="1">
      <c r="A2655" s="29">
        <v>44409</v>
      </c>
      <c r="B2655" s="30">
        <v>21.3</v>
      </c>
      <c r="C2655" s="19">
        <v>22.1</v>
      </c>
      <c r="D2655" s="19">
        <v>22.1619047619048</v>
      </c>
      <c r="E2655" s="31"/>
      <c r="F2655" s="30">
        <v>5</v>
      </c>
      <c r="G2655" s="19">
        <v>6.1</v>
      </c>
      <c r="H2655" s="19">
        <v>6.07619047619048</v>
      </c>
      <c r="I2655" s="32"/>
      <c r="J2655" s="19">
        <v>25.1460000000003</v>
      </c>
      <c r="K2655" s="19">
        <v>23.28</v>
      </c>
      <c r="L2655" s="19">
        <v>17.9047619047619</v>
      </c>
      <c r="M2655" s="58"/>
      <c r="N2655" s="19"/>
      <c r="O2655" s="19"/>
      <c r="P2655" s="19"/>
    </row>
    <row r="2656" ht="16.6" customHeight="1">
      <c r="A2656" s="29">
        <v>44440</v>
      </c>
      <c r="B2656" s="30">
        <v>25.8</v>
      </c>
      <c r="C2656" s="19">
        <v>26.6</v>
      </c>
      <c r="D2656" s="19">
        <v>26.7</v>
      </c>
      <c r="E2656" s="31"/>
      <c r="F2656" s="30">
        <v>9.300000000000001</v>
      </c>
      <c r="G2656" s="19">
        <v>10.7</v>
      </c>
      <c r="H2656" s="19">
        <v>10.652380952381</v>
      </c>
      <c r="I2656" s="32"/>
      <c r="J2656" s="19">
        <v>28.4480000000003</v>
      </c>
      <c r="K2656" s="19">
        <v>29.3733333333333</v>
      </c>
      <c r="L2656" s="19">
        <v>22.1904761904762</v>
      </c>
      <c r="M2656" s="58"/>
      <c r="N2656" s="19"/>
      <c r="O2656" s="19"/>
      <c r="P2656" s="19"/>
    </row>
    <row r="2657" ht="16.6" customHeight="1">
      <c r="A2657" s="29">
        <v>44470</v>
      </c>
      <c r="B2657" s="30">
        <v>29.9</v>
      </c>
      <c r="C2657" s="19">
        <v>29.8</v>
      </c>
      <c r="D2657" s="19">
        <v>29.9619047619048</v>
      </c>
      <c r="E2657" s="31"/>
      <c r="F2657" s="30">
        <v>13.4</v>
      </c>
      <c r="G2657" s="19">
        <v>14.6</v>
      </c>
      <c r="H2657" s="19">
        <v>14.7380952380952</v>
      </c>
      <c r="I2657" s="32"/>
      <c r="J2657" s="19">
        <v>33.7820000000004</v>
      </c>
      <c r="K2657" s="19">
        <v>24.62</v>
      </c>
      <c r="L2657" s="19">
        <v>36.752380952381</v>
      </c>
      <c r="M2657" s="58"/>
      <c r="N2657" s="19"/>
      <c r="O2657" s="19"/>
      <c r="P2657" s="19"/>
    </row>
    <row r="2658" ht="16.6" customHeight="1">
      <c r="A2658" s="29">
        <v>44501</v>
      </c>
      <c r="B2658" s="30">
        <v>33.7</v>
      </c>
      <c r="C2658" s="19">
        <v>32.5</v>
      </c>
      <c r="D2658" s="19">
        <v>32.8428571428571</v>
      </c>
      <c r="E2658" s="31"/>
      <c r="F2658" s="30">
        <v>17.1</v>
      </c>
      <c r="G2658" s="19">
        <v>18.2</v>
      </c>
      <c r="H2658" s="19">
        <v>18.4380952380952</v>
      </c>
      <c r="I2658" s="32"/>
      <c r="J2658" s="19">
        <v>41.1480000000005</v>
      </c>
      <c r="K2658" s="19">
        <v>42.76</v>
      </c>
      <c r="L2658" s="19">
        <v>55.26</v>
      </c>
      <c r="M2658" s="58"/>
      <c r="N2658" s="19"/>
      <c r="O2658" s="19">
        <f>AVERAGE(B2660,F2660)</f>
        <v>20.4833333333334</v>
      </c>
      <c r="P2658" t="s" s="34">
        <v>16</v>
      </c>
    </row>
    <row r="2659" ht="16.6" customHeight="1">
      <c r="A2659" s="29">
        <v>44531</v>
      </c>
      <c r="B2659" s="30">
        <v>34.6</v>
      </c>
      <c r="C2659" s="19">
        <v>34.3</v>
      </c>
      <c r="D2659" s="19">
        <v>34.4904761904762</v>
      </c>
      <c r="E2659" s="31"/>
      <c r="F2659" s="30">
        <v>20</v>
      </c>
      <c r="G2659" s="19">
        <v>20.6</v>
      </c>
      <c r="H2659" s="19">
        <v>20.7190476190476</v>
      </c>
      <c r="I2659" s="32"/>
      <c r="J2659" s="19">
        <v>51.3080000000006</v>
      </c>
      <c r="K2659" s="19">
        <v>60.7466666666667</v>
      </c>
      <c r="L2659" s="19">
        <v>63.3238095238095</v>
      </c>
      <c r="M2659" s="58"/>
      <c r="N2659" s="49"/>
      <c r="O2659" s="19">
        <f>AVERAGE(D2660,H2660)</f>
        <v>21.0983134920635</v>
      </c>
      <c r="P2659" t="s" s="34">
        <v>17</v>
      </c>
    </row>
    <row r="2660" ht="16.6" customHeight="1">
      <c r="A2660" t="s" s="35">
        <v>18</v>
      </c>
      <c r="B2660" s="36">
        <f>AVERAGE(B2648:B2659)</f>
        <v>27.975</v>
      </c>
      <c r="C2660" s="36">
        <f>AVERAGE(C2648:C2659)</f>
        <v>28.1083333333333</v>
      </c>
      <c r="D2660" s="36">
        <f>AVERAGE(D2648:D2659)</f>
        <v>28.2229256854257</v>
      </c>
      <c r="E2660" s="37"/>
      <c r="F2660" s="36">
        <f>AVERAGE(F2648:F2659)</f>
        <v>12.9916666666667</v>
      </c>
      <c r="G2660" s="36">
        <f>AVERAGE(G2648:G2659)</f>
        <v>13.9333333333333</v>
      </c>
      <c r="H2660" s="36">
        <f>AVERAGE(H2648:H2659)</f>
        <v>13.9737012987013</v>
      </c>
      <c r="I2660" s="38"/>
      <c r="J2660" s="36">
        <f>AVERAGE(J2648:J2659)</f>
        <v>42.6296666666672</v>
      </c>
      <c r="K2660" s="36">
        <f>AVERAGE(K2648:K2659)</f>
        <v>38.3433333333333</v>
      </c>
      <c r="L2660" s="36">
        <f>AVERAGE(L2648:L2659)</f>
        <v>37.6427705627706</v>
      </c>
      <c r="M2660" s="58"/>
      <c r="N2660" s="19"/>
      <c r="O2660" s="19">
        <f>O2659-O2658</f>
        <v>0.6149801587301</v>
      </c>
      <c r="P2660" t="s" s="39">
        <v>19</v>
      </c>
    </row>
    <row r="2661" ht="16.6" customHeight="1">
      <c r="A2661" t="s" s="40">
        <v>20</v>
      </c>
      <c r="B2661" s="49"/>
      <c r="C2661" s="19"/>
      <c r="D2661" t="s" s="40">
        <v>55</v>
      </c>
      <c r="E2661" s="37"/>
      <c r="F2661" s="49"/>
      <c r="G2661" s="19"/>
      <c r="H2661" t="s" s="40">
        <v>21</v>
      </c>
      <c r="I2661" s="32"/>
      <c r="J2661" s="19"/>
      <c r="K2661" s="19"/>
      <c r="L2661" s="19"/>
      <c r="M2661" s="43"/>
      <c r="N2661" s="19"/>
      <c r="O2661" s="19"/>
      <c r="P2661" s="19"/>
    </row>
    <row r="2662" ht="16.6" customHeight="1">
      <c r="A2662" s="55"/>
      <c r="B2662" s="49"/>
      <c r="C2662" s="19"/>
      <c r="D2662" s="19"/>
      <c r="E2662" s="37"/>
      <c r="F2662" s="49"/>
      <c r="G2662" s="19"/>
      <c r="H2662" s="19"/>
      <c r="I2662" s="32"/>
      <c r="J2662" s="19"/>
      <c r="K2662" s="19"/>
      <c r="L2662" s="19"/>
      <c r="M2662" s="43"/>
      <c r="N2662" s="19"/>
      <c r="O2662" s="28"/>
      <c r="P2662" s="19"/>
    </row>
    <row r="2663" ht="46.65" customHeight="1">
      <c r="A2663" t="s" s="20">
        <v>1128</v>
      </c>
      <c r="B2663" t="s" s="21">
        <v>82</v>
      </c>
      <c r="C2663" t="s" s="22">
        <v>1129</v>
      </c>
      <c r="D2663" t="s" s="22">
        <v>1130</v>
      </c>
      <c r="E2663" s="23"/>
      <c r="F2663" t="s" s="21">
        <v>85</v>
      </c>
      <c r="G2663" t="s" s="24">
        <v>1129</v>
      </c>
      <c r="H2663" t="s" s="24">
        <v>1130</v>
      </c>
      <c r="I2663" s="32"/>
      <c r="J2663" t="s" s="21">
        <v>94</v>
      </c>
      <c r="K2663" t="s" s="26">
        <v>1131</v>
      </c>
      <c r="L2663" t="s" s="26">
        <v>1132</v>
      </c>
      <c r="M2663" s="43"/>
      <c r="N2663" s="19"/>
      <c r="O2663" s="19"/>
      <c r="P2663" s="19"/>
    </row>
    <row r="2664" ht="16.6" customHeight="1">
      <c r="A2664" s="29">
        <v>44197</v>
      </c>
      <c r="B2664" s="30">
        <v>34.3</v>
      </c>
      <c r="C2664" s="19">
        <v>34.3</v>
      </c>
      <c r="D2664" s="19">
        <v>34.7227272727273</v>
      </c>
      <c r="E2664" s="31"/>
      <c r="F2664" s="30">
        <v>20</v>
      </c>
      <c r="G2664" s="19">
        <v>20.8</v>
      </c>
      <c r="H2664" s="19">
        <v>21.6909090909091</v>
      </c>
      <c r="I2664" s="32"/>
      <c r="J2664" s="19">
        <v>68.3260000000008</v>
      </c>
      <c r="K2664" s="19">
        <v>64.3416666666667</v>
      </c>
      <c r="L2664" s="19">
        <v>53.5954545454545</v>
      </c>
      <c r="M2664" s="43"/>
      <c r="N2664" s="19"/>
      <c r="O2664" s="19"/>
      <c r="P2664" s="19"/>
    </row>
    <row r="2665" ht="16.6" customHeight="1">
      <c r="A2665" s="29">
        <v>44228</v>
      </c>
      <c r="B2665" s="30">
        <v>33.8</v>
      </c>
      <c r="C2665" s="19">
        <v>33.4</v>
      </c>
      <c r="D2665" s="19">
        <v>33.4727272727273</v>
      </c>
      <c r="E2665" s="31"/>
      <c r="F2665" s="30">
        <v>19.9</v>
      </c>
      <c r="G2665" s="19">
        <v>20.4</v>
      </c>
      <c r="H2665" s="19">
        <v>20.75</v>
      </c>
      <c r="I2665" s="32"/>
      <c r="J2665" s="19">
        <v>81.280000000001</v>
      </c>
      <c r="K2665" s="19">
        <v>78.05833333333329</v>
      </c>
      <c r="L2665" s="19">
        <v>84.8636363636364</v>
      </c>
      <c r="M2665" s="43"/>
      <c r="N2665" s="19"/>
      <c r="O2665" s="19"/>
      <c r="P2665" s="19"/>
    </row>
    <row r="2666" ht="16.6" customHeight="1">
      <c r="A2666" s="29">
        <v>44256</v>
      </c>
      <c r="B2666" s="30">
        <v>31.2</v>
      </c>
      <c r="C2666" s="19">
        <v>31.8</v>
      </c>
      <c r="D2666" s="19">
        <v>31.7909090909091</v>
      </c>
      <c r="E2666" s="31"/>
      <c r="F2666" s="30">
        <v>17.4</v>
      </c>
      <c r="G2666" s="19">
        <v>18</v>
      </c>
      <c r="H2666" s="19">
        <v>18.6045454545455</v>
      </c>
      <c r="I2666" s="32"/>
      <c r="J2666" s="19">
        <v>66.5480000000008</v>
      </c>
      <c r="K2666" s="19">
        <v>62.95</v>
      </c>
      <c r="L2666" s="19">
        <v>65.4818181818182</v>
      </c>
      <c r="M2666" s="43"/>
      <c r="N2666" s="19"/>
      <c r="O2666" s="19"/>
      <c r="P2666" s="19"/>
    </row>
    <row r="2667" ht="16.6" customHeight="1">
      <c r="A2667" s="29">
        <v>44287</v>
      </c>
      <c r="B2667" s="30">
        <v>28</v>
      </c>
      <c r="C2667" s="19">
        <v>28.2</v>
      </c>
      <c r="D2667" s="19">
        <v>28.4090909090909</v>
      </c>
      <c r="E2667" s="31"/>
      <c r="F2667" s="30">
        <v>13.1</v>
      </c>
      <c r="G2667" s="19">
        <v>13.2</v>
      </c>
      <c r="H2667" s="19">
        <v>13.8363636363636</v>
      </c>
      <c r="I2667" s="32"/>
      <c r="J2667" s="19">
        <v>32.7660000000004</v>
      </c>
      <c r="K2667" s="19">
        <v>32.2208333333333</v>
      </c>
      <c r="L2667" s="19">
        <v>18.75</v>
      </c>
      <c r="M2667" s="43"/>
      <c r="N2667" s="19"/>
      <c r="O2667" s="19"/>
      <c r="P2667" s="19"/>
    </row>
    <row r="2668" ht="16.6" customHeight="1">
      <c r="A2668" s="29">
        <v>44317</v>
      </c>
      <c r="B2668" s="30">
        <v>23.4</v>
      </c>
      <c r="C2668" s="19">
        <v>23.6</v>
      </c>
      <c r="D2668" s="19">
        <v>23.8636363636364</v>
      </c>
      <c r="E2668" s="31"/>
      <c r="F2668" s="30">
        <v>7.8</v>
      </c>
      <c r="G2668" s="19">
        <v>8.800000000000001</v>
      </c>
      <c r="H2668" s="19">
        <v>8.427272727272729</v>
      </c>
      <c r="I2668" s="32"/>
      <c r="J2668" s="19">
        <v>33.7820000000004</v>
      </c>
      <c r="K2668" s="19">
        <v>27.4583333333333</v>
      </c>
      <c r="L2668" s="19">
        <v>18.3545454545455</v>
      </c>
      <c r="M2668" s="43"/>
      <c r="N2668" s="19"/>
      <c r="O2668" s="19"/>
      <c r="P2668" s="19"/>
    </row>
    <row r="2669" ht="16.6" customHeight="1">
      <c r="A2669" s="29">
        <v>44348</v>
      </c>
      <c r="B2669" s="30">
        <v>19.6</v>
      </c>
      <c r="C2669" s="19">
        <v>20.2</v>
      </c>
      <c r="D2669" s="19">
        <v>20.4818181818182</v>
      </c>
      <c r="E2669" s="31"/>
      <c r="F2669" s="30">
        <v>5.8</v>
      </c>
      <c r="G2669" s="19">
        <v>5.6</v>
      </c>
      <c r="H2669" s="19">
        <v>6.16818181818182</v>
      </c>
      <c r="I2669" s="32"/>
      <c r="J2669" s="19">
        <v>47.7520000000006</v>
      </c>
      <c r="K2669" s="19">
        <v>54.3541666666667</v>
      </c>
      <c r="L2669" s="19">
        <v>31.6090909090909</v>
      </c>
      <c r="M2669" s="43"/>
      <c r="N2669" s="19"/>
      <c r="O2669" s="19"/>
      <c r="P2669" s="19"/>
    </row>
    <row r="2670" ht="16.6" customHeight="1">
      <c r="A2670" s="29">
        <v>44378</v>
      </c>
      <c r="B2670" s="30">
        <v>19.3</v>
      </c>
      <c r="C2670" s="19">
        <v>19.8</v>
      </c>
      <c r="D2670" s="19">
        <v>20.3380952380952</v>
      </c>
      <c r="E2670" s="31"/>
      <c r="F2670" s="30">
        <v>4.5</v>
      </c>
      <c r="G2670" s="19">
        <v>4.3</v>
      </c>
      <c r="H2670" s="19">
        <v>4.71904761904762</v>
      </c>
      <c r="I2670" s="32"/>
      <c r="J2670" s="19">
        <v>44.7040000000005</v>
      </c>
      <c r="K2670" s="19">
        <v>44.7875</v>
      </c>
      <c r="L2670" s="19">
        <v>22.4</v>
      </c>
      <c r="M2670" s="43"/>
      <c r="N2670" s="19"/>
      <c r="O2670" s="19"/>
      <c r="P2670" s="19"/>
    </row>
    <row r="2671" ht="16.6" customHeight="1">
      <c r="A2671" s="29">
        <v>44409</v>
      </c>
      <c r="B2671" s="30">
        <v>21.9</v>
      </c>
      <c r="C2671" s="19">
        <v>21.8</v>
      </c>
      <c r="D2671" s="19">
        <v>22.5333333333333</v>
      </c>
      <c r="E2671" s="31"/>
      <c r="F2671" s="30">
        <v>5.2</v>
      </c>
      <c r="G2671" s="19">
        <v>5.6</v>
      </c>
      <c r="H2671" s="19">
        <v>5.59047619047619</v>
      </c>
      <c r="I2671" s="32"/>
      <c r="J2671" s="19">
        <v>26.9240000000003</v>
      </c>
      <c r="K2671" s="19">
        <v>24.8958333333333</v>
      </c>
      <c r="L2671" s="19">
        <v>23.1857142857143</v>
      </c>
      <c r="M2671" s="43"/>
      <c r="N2671" s="19"/>
      <c r="O2671" s="19"/>
      <c r="P2671" s="19"/>
    </row>
    <row r="2672" ht="16.6" customHeight="1">
      <c r="A2672" s="29">
        <v>44440</v>
      </c>
      <c r="B2672" s="30">
        <v>26.2</v>
      </c>
      <c r="C2672" s="19">
        <v>25.8</v>
      </c>
      <c r="D2672" s="19">
        <v>26.9</v>
      </c>
      <c r="E2672" s="31"/>
      <c r="F2672" s="30">
        <v>9</v>
      </c>
      <c r="G2672" s="19">
        <v>9.5</v>
      </c>
      <c r="H2672" s="19">
        <v>10.3857142857143</v>
      </c>
      <c r="I2672" s="32"/>
      <c r="J2672" s="19">
        <v>32.5120000000004</v>
      </c>
      <c r="K2672" s="19">
        <v>24.6125</v>
      </c>
      <c r="L2672" s="19">
        <v>25.2619047619048</v>
      </c>
      <c r="M2672" s="43"/>
      <c r="N2672" s="19"/>
      <c r="O2672" s="19"/>
      <c r="P2672" s="19"/>
    </row>
    <row r="2673" ht="16.6" customHeight="1">
      <c r="A2673" s="29">
        <v>44470</v>
      </c>
      <c r="B2673" s="30">
        <v>29.8</v>
      </c>
      <c r="C2673" s="19">
        <v>29.2</v>
      </c>
      <c r="D2673" s="19">
        <v>29.9571428571429</v>
      </c>
      <c r="E2673" s="31"/>
      <c r="F2673" s="30">
        <v>12.9</v>
      </c>
      <c r="G2673" s="19">
        <v>13.9</v>
      </c>
      <c r="H2673" s="19">
        <v>14.5428571428571</v>
      </c>
      <c r="I2673" s="32"/>
      <c r="J2673" s="19">
        <v>45.9740000000006</v>
      </c>
      <c r="K2673" s="19">
        <v>39.7625</v>
      </c>
      <c r="L2673" s="19">
        <v>42.3904761904762</v>
      </c>
      <c r="M2673" s="43"/>
      <c r="N2673" s="19"/>
      <c r="O2673" s="19"/>
      <c r="P2673" s="19"/>
    </row>
    <row r="2674" ht="16.6" customHeight="1">
      <c r="A2674" s="29">
        <v>44501</v>
      </c>
      <c r="B2674" s="30">
        <v>33</v>
      </c>
      <c r="C2674" s="19">
        <v>32.1</v>
      </c>
      <c r="D2674" s="19">
        <v>32.4761904761905</v>
      </c>
      <c r="E2674" s="31"/>
      <c r="F2674" s="30">
        <v>16.6</v>
      </c>
      <c r="G2674" s="19">
        <v>17.1</v>
      </c>
      <c r="H2674" s="19">
        <v>18.2095238095238</v>
      </c>
      <c r="I2674" s="32"/>
      <c r="J2674" s="19">
        <v>42.4180000000005</v>
      </c>
      <c r="K2674" s="19">
        <v>49.4625</v>
      </c>
      <c r="L2674" s="19">
        <v>60.9047619047619</v>
      </c>
      <c r="M2674" s="43"/>
      <c r="N2674" s="19"/>
      <c r="O2674" s="19">
        <f>AVERAGE(B2676,F2676)</f>
        <v>20.25</v>
      </c>
      <c r="P2674" t="s" s="34">
        <v>16</v>
      </c>
    </row>
    <row r="2675" ht="16.6" customHeight="1">
      <c r="A2675" s="29">
        <v>44531</v>
      </c>
      <c r="B2675" s="30">
        <v>34.4</v>
      </c>
      <c r="C2675" s="19">
        <v>33.9</v>
      </c>
      <c r="D2675" s="19">
        <v>33.8904761904762</v>
      </c>
      <c r="E2675" s="31"/>
      <c r="F2675" s="30">
        <v>18.9</v>
      </c>
      <c r="G2675" s="19">
        <v>19.5</v>
      </c>
      <c r="H2675" s="19">
        <v>20.2428571428571</v>
      </c>
      <c r="I2675" s="32"/>
      <c r="J2675" s="19">
        <v>70.3580000000009</v>
      </c>
      <c r="K2675" s="19">
        <v>78.90000000000001</v>
      </c>
      <c r="L2675" s="19">
        <v>77.8095238095238</v>
      </c>
      <c r="M2675" s="43"/>
      <c r="N2675" s="49"/>
      <c r="O2675" s="19">
        <f>AVERAGE(D2676,H2676)</f>
        <v>20.916829004329</v>
      </c>
      <c r="P2675" t="s" s="34">
        <v>17</v>
      </c>
    </row>
    <row r="2676" ht="16.6" customHeight="1">
      <c r="A2676" t="s" s="35">
        <v>18</v>
      </c>
      <c r="B2676" s="36">
        <f>AVERAGE(B2664:B2675)</f>
        <v>27.9083333333333</v>
      </c>
      <c r="C2676" s="36">
        <f>AVERAGE(C2664:C2675)</f>
        <v>27.8416666666667</v>
      </c>
      <c r="D2676" s="36">
        <f>AVERAGE(D2664:D2675)</f>
        <v>28.2363455988456</v>
      </c>
      <c r="E2676" s="37"/>
      <c r="F2676" s="36">
        <f>AVERAGE(F2664:F2675)</f>
        <v>12.5916666666667</v>
      </c>
      <c r="G2676" s="36">
        <f>AVERAGE(G2664:G2675)</f>
        <v>13.0583333333333</v>
      </c>
      <c r="H2676" s="36">
        <f>AVERAGE(H2664:H2675)</f>
        <v>13.5973124098124</v>
      </c>
      <c r="I2676" s="38"/>
      <c r="J2676" s="36">
        <f>AVERAGE(J2664:J2675)</f>
        <v>49.4453333333339</v>
      </c>
      <c r="K2676" s="36">
        <f>AVERAGE(K2664:K2675)</f>
        <v>48.4836805555556</v>
      </c>
      <c r="L2676" s="36">
        <f>AVERAGE(L2664:L2675)</f>
        <v>43.7172438672439</v>
      </c>
      <c r="M2676" s="50"/>
      <c r="N2676" s="19"/>
      <c r="O2676" s="19">
        <f>O2675-O2674</f>
        <v>0.6668290043290001</v>
      </c>
      <c r="P2676" t="s" s="39">
        <v>19</v>
      </c>
    </row>
    <row r="2677" ht="16.6" customHeight="1">
      <c r="A2677" s="55"/>
      <c r="B2677" s="49"/>
      <c r="C2677" s="19"/>
      <c r="D2677" s="19"/>
      <c r="E2677" s="37"/>
      <c r="F2677" s="49"/>
      <c r="G2677" s="19"/>
      <c r="H2677" s="19"/>
      <c r="I2677" s="32"/>
      <c r="J2677" s="19"/>
      <c r="K2677" s="19"/>
      <c r="L2677" s="19"/>
      <c r="M2677" s="43"/>
      <c r="N2677" s="19"/>
      <c r="O2677" s="19"/>
      <c r="P2677" s="19"/>
    </row>
    <row r="2678" ht="16.6" customHeight="1">
      <c r="A2678" s="55"/>
      <c r="B2678" s="49"/>
      <c r="C2678" s="19"/>
      <c r="D2678" s="19"/>
      <c r="E2678" s="37"/>
      <c r="F2678" s="49"/>
      <c r="G2678" s="19"/>
      <c r="H2678" s="19"/>
      <c r="I2678" s="32"/>
      <c r="J2678" s="19"/>
      <c r="K2678" s="19"/>
      <c r="L2678" s="19"/>
      <c r="M2678" s="43"/>
      <c r="N2678" s="19"/>
      <c r="O2678" s="28"/>
      <c r="P2678" s="19"/>
    </row>
    <row r="2679" ht="46.65" customHeight="1">
      <c r="A2679" t="s" s="20">
        <v>1133</v>
      </c>
      <c r="B2679" t="s" s="21">
        <v>244</v>
      </c>
      <c r="C2679" t="s" s="22">
        <v>1134</v>
      </c>
      <c r="D2679" t="s" s="22">
        <v>1135</v>
      </c>
      <c r="E2679" s="23"/>
      <c r="F2679" t="s" s="21">
        <v>247</v>
      </c>
      <c r="G2679" t="s" s="24">
        <v>1134</v>
      </c>
      <c r="H2679" t="s" s="24">
        <v>1135</v>
      </c>
      <c r="I2679" s="32"/>
      <c r="J2679" t="s" s="21">
        <v>305</v>
      </c>
      <c r="K2679" t="s" s="26">
        <v>1136</v>
      </c>
      <c r="L2679" t="s" s="26">
        <v>1137</v>
      </c>
      <c r="M2679" t="s" s="45">
        <v>1138</v>
      </c>
      <c r="N2679" s="7"/>
      <c r="O2679" s="19"/>
      <c r="P2679" s="19"/>
    </row>
    <row r="2680" ht="16.6" customHeight="1">
      <c r="A2680" s="29">
        <v>44197</v>
      </c>
      <c r="B2680" s="30">
        <v>35.3</v>
      </c>
      <c r="C2680" s="19">
        <v>35.6</v>
      </c>
      <c r="D2680" s="19">
        <v>36.5</v>
      </c>
      <c r="E2680" s="31"/>
      <c r="F2680" s="30">
        <v>21</v>
      </c>
      <c r="G2680" s="19">
        <v>21.7</v>
      </c>
      <c r="H2680" s="19">
        <v>22.9363636363636</v>
      </c>
      <c r="I2680" s="32"/>
      <c r="J2680" s="33">
        <v>60.1980000000007</v>
      </c>
      <c r="K2680" s="33">
        <v>51.9</v>
      </c>
      <c r="L2680" s="33">
        <v>61.8090909090909</v>
      </c>
      <c r="M2680" s="7"/>
      <c r="N2680" s="7"/>
      <c r="O2680" s="19"/>
      <c r="P2680" s="19"/>
    </row>
    <row r="2681" ht="16.6" customHeight="1">
      <c r="A2681" s="29">
        <v>44228</v>
      </c>
      <c r="B2681" s="30">
        <v>34.6</v>
      </c>
      <c r="C2681" s="19">
        <v>34.4</v>
      </c>
      <c r="D2681" s="19">
        <v>34.8681818181818</v>
      </c>
      <c r="E2681" s="31"/>
      <c r="F2681" s="30">
        <v>21</v>
      </c>
      <c r="G2681" s="19">
        <v>21.1</v>
      </c>
      <c r="H2681" s="19">
        <v>21.7454545454545</v>
      </c>
      <c r="I2681" s="32"/>
      <c r="J2681" s="33">
        <v>52.3240000000006</v>
      </c>
      <c r="K2681" s="33">
        <v>46.415</v>
      </c>
      <c r="L2681" s="33">
        <v>48.9727272727273</v>
      </c>
      <c r="M2681" s="7"/>
      <c r="N2681" s="7"/>
      <c r="O2681" s="19"/>
      <c r="P2681" s="19"/>
    </row>
    <row r="2682" ht="16.6" customHeight="1">
      <c r="A2682" s="29">
        <v>44256</v>
      </c>
      <c r="B2682" s="30">
        <v>32.1</v>
      </c>
      <c r="C2682" s="19">
        <v>32.1</v>
      </c>
      <c r="D2682" s="19">
        <v>32.6590909090909</v>
      </c>
      <c r="E2682" s="31"/>
      <c r="F2682" s="30">
        <v>17.7</v>
      </c>
      <c r="G2682" s="19">
        <v>18.3</v>
      </c>
      <c r="H2682" s="19">
        <v>19.1136363636364</v>
      </c>
      <c r="I2682" s="32"/>
      <c r="J2682" s="33">
        <v>45.4660000000006</v>
      </c>
      <c r="K2682" s="33">
        <v>28.495</v>
      </c>
      <c r="L2682" s="33">
        <v>49.2045454545455</v>
      </c>
      <c r="M2682" s="7"/>
      <c r="N2682" s="7"/>
      <c r="O2682" s="19"/>
      <c r="P2682" s="19"/>
    </row>
    <row r="2683" ht="16.6" customHeight="1">
      <c r="A2683" s="29">
        <v>44287</v>
      </c>
      <c r="B2683" s="30">
        <v>27.8</v>
      </c>
      <c r="C2683" s="19">
        <v>27.9</v>
      </c>
      <c r="D2683" s="19">
        <v>28.9</v>
      </c>
      <c r="E2683" s="31"/>
      <c r="F2683" s="30">
        <v>13.1</v>
      </c>
      <c r="G2683" s="19">
        <v>13.3</v>
      </c>
      <c r="H2683" s="19">
        <v>14.0772727272727</v>
      </c>
      <c r="I2683" s="32"/>
      <c r="J2683" s="33">
        <v>30.2260000000004</v>
      </c>
      <c r="K2683" s="33">
        <v>26.785</v>
      </c>
      <c r="L2683" s="33">
        <v>18.9772727272727</v>
      </c>
      <c r="M2683" s="7"/>
      <c r="N2683" s="7"/>
      <c r="O2683" s="19"/>
      <c r="P2683" s="19"/>
    </row>
    <row r="2684" ht="16.6" customHeight="1">
      <c r="A2684" s="29">
        <v>44317</v>
      </c>
      <c r="B2684" s="30">
        <v>23</v>
      </c>
      <c r="C2684" s="19">
        <v>23.1</v>
      </c>
      <c r="D2684" s="19">
        <v>23.7181818181818</v>
      </c>
      <c r="E2684" s="31"/>
      <c r="F2684" s="30">
        <v>8.1</v>
      </c>
      <c r="G2684" s="19">
        <v>8.6</v>
      </c>
      <c r="H2684" s="19">
        <v>8.76363636363636</v>
      </c>
      <c r="I2684" s="32"/>
      <c r="J2684" s="33">
        <v>31.2420000000004</v>
      </c>
      <c r="K2684" s="33">
        <v>35.71</v>
      </c>
      <c r="L2684" s="33">
        <v>20.6636363636364</v>
      </c>
      <c r="M2684" s="7"/>
      <c r="N2684" s="7"/>
      <c r="O2684" s="19"/>
      <c r="P2684" s="19"/>
    </row>
    <row r="2685" ht="16.6" customHeight="1">
      <c r="A2685" s="29">
        <v>44348</v>
      </c>
      <c r="B2685" s="30">
        <v>19.1</v>
      </c>
      <c r="C2685" s="19">
        <v>19.6</v>
      </c>
      <c r="D2685" s="19">
        <v>20.2045454545455</v>
      </c>
      <c r="E2685" s="31"/>
      <c r="F2685" s="30">
        <v>5.9</v>
      </c>
      <c r="G2685" s="19">
        <v>5.8</v>
      </c>
      <c r="H2685" s="19">
        <v>6.50909090909091</v>
      </c>
      <c r="I2685" s="32"/>
      <c r="J2685" s="33">
        <v>37.5920000000005</v>
      </c>
      <c r="K2685" s="33">
        <v>44.245</v>
      </c>
      <c r="L2685" s="33">
        <v>32.8909090909091</v>
      </c>
      <c r="M2685" s="7"/>
      <c r="N2685" s="7"/>
      <c r="O2685" s="19"/>
      <c r="P2685" s="19"/>
    </row>
    <row r="2686" ht="16.6" customHeight="1">
      <c r="A2686" s="29">
        <v>44378</v>
      </c>
      <c r="B2686" s="30">
        <v>18.8</v>
      </c>
      <c r="C2686" s="19">
        <v>19.2</v>
      </c>
      <c r="D2686" s="19">
        <v>20.0714285714286</v>
      </c>
      <c r="E2686" s="31"/>
      <c r="F2686" s="30">
        <v>4.2</v>
      </c>
      <c r="G2686" s="19">
        <v>4.3</v>
      </c>
      <c r="H2686" s="19">
        <v>4.78571428571429</v>
      </c>
      <c r="I2686" s="32"/>
      <c r="J2686" s="33">
        <v>27.1780000000003</v>
      </c>
      <c r="K2686" s="33">
        <v>29.805</v>
      </c>
      <c r="L2686" s="33">
        <v>22.0636363636364</v>
      </c>
      <c r="M2686" s="7"/>
      <c r="N2686" s="7"/>
      <c r="O2686" s="19"/>
      <c r="P2686" s="19"/>
    </row>
    <row r="2687" ht="16.6" customHeight="1">
      <c r="A2687" s="29">
        <v>44409</v>
      </c>
      <c r="B2687" s="30">
        <v>21.2</v>
      </c>
      <c r="C2687" s="19">
        <v>21.5</v>
      </c>
      <c r="D2687" s="19">
        <v>22.6285714285714</v>
      </c>
      <c r="E2687" s="31"/>
      <c r="F2687" s="30">
        <v>5.2</v>
      </c>
      <c r="G2687" s="19">
        <v>5.6</v>
      </c>
      <c r="H2687" s="19">
        <v>5.86666666666667</v>
      </c>
      <c r="I2687" s="32"/>
      <c r="J2687" s="33">
        <v>23.8760000000003</v>
      </c>
      <c r="K2687" s="33">
        <v>19.305</v>
      </c>
      <c r="L2687" s="33">
        <v>13.5380952380952</v>
      </c>
      <c r="M2687" s="7"/>
      <c r="N2687" s="7"/>
      <c r="O2687" s="19"/>
      <c r="P2687" s="19"/>
    </row>
    <row r="2688" ht="16.6" customHeight="1">
      <c r="A2688" s="29">
        <v>44440</v>
      </c>
      <c r="B2688" s="30">
        <v>25.8</v>
      </c>
      <c r="C2688" s="19">
        <v>25.7</v>
      </c>
      <c r="D2688" s="19">
        <v>27.2714285714286</v>
      </c>
      <c r="E2688" s="31"/>
      <c r="F2688" s="30">
        <v>9.1</v>
      </c>
      <c r="G2688" s="19">
        <v>9.4</v>
      </c>
      <c r="H2688" s="19">
        <v>10.5095238095238</v>
      </c>
      <c r="I2688" s="32"/>
      <c r="J2688" s="33">
        <v>26.4160000000003</v>
      </c>
      <c r="K2688" s="33">
        <v>25.315</v>
      </c>
      <c r="L2688" s="33">
        <v>21.6333333333333</v>
      </c>
      <c r="M2688" s="7"/>
      <c r="N2688" s="7"/>
      <c r="O2688" s="19"/>
      <c r="P2688" s="19"/>
    </row>
    <row r="2689" ht="16.6" customHeight="1">
      <c r="A2689" s="29">
        <v>44470</v>
      </c>
      <c r="B2689" s="30">
        <v>29.7</v>
      </c>
      <c r="C2689" s="19">
        <v>29.7</v>
      </c>
      <c r="D2689" s="19">
        <v>30.6333333333333</v>
      </c>
      <c r="E2689" s="31"/>
      <c r="F2689" s="30">
        <v>13.2</v>
      </c>
      <c r="G2689" s="19">
        <v>13.8</v>
      </c>
      <c r="H2689" s="19">
        <v>14.7</v>
      </c>
      <c r="I2689" s="32"/>
      <c r="J2689" s="33">
        <v>31.7500000000004</v>
      </c>
      <c r="K2689" s="33">
        <v>22.725</v>
      </c>
      <c r="L2689" s="33">
        <v>35.4238095238095</v>
      </c>
      <c r="M2689" s="7"/>
      <c r="N2689" s="7"/>
      <c r="O2689" s="19"/>
      <c r="P2689" s="19"/>
    </row>
    <row r="2690" ht="16.6" customHeight="1">
      <c r="A2690" s="29">
        <v>44501</v>
      </c>
      <c r="B2690" s="30">
        <v>33.2</v>
      </c>
      <c r="C2690" s="19">
        <v>32.9</v>
      </c>
      <c r="D2690" s="19">
        <v>33.6190476190476</v>
      </c>
      <c r="E2690" s="31"/>
      <c r="F2690" s="30">
        <v>17.2</v>
      </c>
      <c r="G2690" s="19">
        <v>17.4</v>
      </c>
      <c r="H2690" s="19">
        <v>18.5142857142857</v>
      </c>
      <c r="I2690" s="32"/>
      <c r="J2690" s="33">
        <v>36.5760000000004</v>
      </c>
      <c r="K2690" s="33">
        <v>38.065</v>
      </c>
      <c r="L2690" s="33">
        <v>51.4666666666667</v>
      </c>
      <c r="M2690" s="7"/>
      <c r="N2690" s="7"/>
      <c r="O2690" s="19">
        <f>AVERAGE(B2692,F2692)</f>
        <v>20.4458333333334</v>
      </c>
      <c r="P2690" t="s" s="34">
        <v>16</v>
      </c>
    </row>
    <row r="2691" ht="16.6" customHeight="1">
      <c r="A2691" s="29">
        <v>44531</v>
      </c>
      <c r="B2691" s="30">
        <v>34.4</v>
      </c>
      <c r="C2691" s="19">
        <v>35.1</v>
      </c>
      <c r="D2691" s="19">
        <v>35.5857142857143</v>
      </c>
      <c r="E2691" s="31"/>
      <c r="F2691" s="30">
        <v>20</v>
      </c>
      <c r="G2691" s="19">
        <v>20.1</v>
      </c>
      <c r="H2691" s="19">
        <v>21.047619047619</v>
      </c>
      <c r="I2691" s="32"/>
      <c r="J2691" s="33">
        <v>56.6420000000007</v>
      </c>
      <c r="K2691" s="33">
        <v>73.015</v>
      </c>
      <c r="L2691" s="33">
        <v>54.9</v>
      </c>
      <c r="M2691" s="7"/>
      <c r="N2691" s="7"/>
      <c r="O2691" s="19">
        <f>AVERAGE(D2692,H2692)</f>
        <v>21.4678661616162</v>
      </c>
      <c r="P2691" t="s" s="34">
        <v>17</v>
      </c>
    </row>
    <row r="2692" ht="16.6" customHeight="1">
      <c r="A2692" t="s" s="35">
        <v>18</v>
      </c>
      <c r="B2692" s="36">
        <f>AVERAGE(B2680:B2691)</f>
        <v>27.9166666666667</v>
      </c>
      <c r="C2692" s="36">
        <f>AVERAGE(C2680:C2691)</f>
        <v>28.0666666666667</v>
      </c>
      <c r="D2692" s="36">
        <f>AVERAGE(D2680:D2691)</f>
        <v>28.8882936507937</v>
      </c>
      <c r="E2692" s="37"/>
      <c r="F2692" s="36">
        <f>AVERAGE(F2680:F2691)</f>
        <v>12.975</v>
      </c>
      <c r="G2692" s="36">
        <f>AVERAGE(G2680:G2691)</f>
        <v>13.2833333333333</v>
      </c>
      <c r="H2692" s="36">
        <f>AVERAGE(H2680:H2691)</f>
        <v>14.0474386724387</v>
      </c>
      <c r="I2692" s="38"/>
      <c r="J2692" s="36">
        <f>AVERAGE(J2680:J2691)</f>
        <v>38.2905000000005</v>
      </c>
      <c r="K2692" s="36">
        <f>AVERAGE(K2680:K2691)</f>
        <v>36.815</v>
      </c>
      <c r="L2692" s="36">
        <f>AVERAGE(L2680:L2691)</f>
        <v>35.9619769119769</v>
      </c>
      <c r="M2692" s="7"/>
      <c r="N2692" s="7"/>
      <c r="O2692" s="19">
        <f>O2691-O2690</f>
        <v>1.0220328282828</v>
      </c>
      <c r="P2692" t="s" s="39">
        <v>19</v>
      </c>
    </row>
    <row r="2693" ht="16.6" customHeight="1">
      <c r="A2693" s="55"/>
      <c r="B2693" s="49"/>
      <c r="C2693" s="19"/>
      <c r="D2693" s="19"/>
      <c r="E2693" s="37"/>
      <c r="F2693" s="49"/>
      <c r="G2693" s="19"/>
      <c r="H2693" s="19"/>
      <c r="I2693" s="32"/>
      <c r="J2693" s="19"/>
      <c r="K2693" s="19"/>
      <c r="L2693" s="19"/>
      <c r="M2693" s="43"/>
      <c r="N2693" s="19"/>
      <c r="O2693" s="19"/>
      <c r="P2693" s="19"/>
    </row>
    <row r="2694" ht="16.6" customHeight="1">
      <c r="A2694" s="55"/>
      <c r="B2694" s="49"/>
      <c r="C2694" s="19"/>
      <c r="D2694" s="19"/>
      <c r="E2694" s="37"/>
      <c r="F2694" s="49"/>
      <c r="G2694" s="19"/>
      <c r="H2694" s="19"/>
      <c r="I2694" s="32"/>
      <c r="J2694" s="19"/>
      <c r="K2694" s="19"/>
      <c r="L2694" s="19"/>
      <c r="M2694" s="43"/>
      <c r="N2694" s="28"/>
      <c r="O2694" s="28"/>
      <c r="P2694" s="28"/>
    </row>
    <row r="2695" ht="46.65" customHeight="1">
      <c r="A2695" t="s" s="20">
        <v>1139</v>
      </c>
      <c r="B2695" t="s" s="21">
        <v>150</v>
      </c>
      <c r="C2695" t="s" s="22">
        <v>1140</v>
      </c>
      <c r="D2695" t="s" s="22">
        <v>1141</v>
      </c>
      <c r="E2695" s="23"/>
      <c r="F2695" t="s" s="21">
        <v>153</v>
      </c>
      <c r="G2695" t="s" s="24">
        <v>1140</v>
      </c>
      <c r="H2695" t="s" s="24">
        <v>1141</v>
      </c>
      <c r="I2695" s="25"/>
      <c r="J2695" t="s" s="21">
        <v>423</v>
      </c>
      <c r="K2695" t="s" s="26">
        <v>1142</v>
      </c>
      <c r="L2695" t="s" s="26">
        <v>1143</v>
      </c>
      <c r="M2695" t="s" s="45">
        <v>1144</v>
      </c>
      <c r="N2695" s="7"/>
      <c r="O2695" s="19"/>
      <c r="P2695" s="19"/>
    </row>
    <row r="2696" ht="16.6" customHeight="1">
      <c r="A2696" s="29">
        <v>44197</v>
      </c>
      <c r="B2696" s="30">
        <v>35.5</v>
      </c>
      <c r="C2696" s="19">
        <v>35.2</v>
      </c>
      <c r="D2696" s="19">
        <v>36.1045454545455</v>
      </c>
      <c r="E2696" s="31"/>
      <c r="F2696" s="30">
        <v>21.1</v>
      </c>
      <c r="G2696" s="19">
        <v>21.9</v>
      </c>
      <c r="H2696" s="19">
        <v>22.8818181818182</v>
      </c>
      <c r="I2696" s="32"/>
      <c r="J2696" s="33">
        <v>62.2300000000008</v>
      </c>
      <c r="K2696" s="33">
        <v>66.78400000000001</v>
      </c>
      <c r="L2696" s="33">
        <v>70.83809523809521</v>
      </c>
      <c r="M2696" s="7"/>
      <c r="N2696" s="7"/>
      <c r="O2696" s="19"/>
      <c r="P2696" s="19"/>
    </row>
    <row r="2697" ht="16.6" customHeight="1">
      <c r="A2697" s="29">
        <v>44228</v>
      </c>
      <c r="B2697" s="30">
        <v>35.3</v>
      </c>
      <c r="C2697" s="19">
        <v>34</v>
      </c>
      <c r="D2697" s="19">
        <v>34.7454545454545</v>
      </c>
      <c r="E2697" s="31"/>
      <c r="F2697" s="30">
        <v>20.9</v>
      </c>
      <c r="G2697" s="19">
        <v>21.4</v>
      </c>
      <c r="H2697" s="19">
        <v>21.6772727272727</v>
      </c>
      <c r="I2697" s="32"/>
      <c r="J2697" s="33">
        <v>70.6120000000009</v>
      </c>
      <c r="K2697" s="33">
        <v>58</v>
      </c>
      <c r="L2697" s="33">
        <v>61.1818181818182</v>
      </c>
      <c r="M2697" s="7"/>
      <c r="N2697" s="7"/>
      <c r="O2697" s="19"/>
      <c r="P2697" s="19"/>
    </row>
    <row r="2698" ht="16.6" customHeight="1">
      <c r="A2698" s="29">
        <v>44256</v>
      </c>
      <c r="B2698" s="30">
        <v>32.6</v>
      </c>
      <c r="C2698" s="19">
        <v>32.1</v>
      </c>
      <c r="D2698" s="19">
        <v>32.8727272727273</v>
      </c>
      <c r="E2698" s="31"/>
      <c r="F2698" s="30">
        <v>18.1</v>
      </c>
      <c r="G2698" s="19">
        <v>18.9</v>
      </c>
      <c r="H2698" s="19">
        <v>19.3545454545455</v>
      </c>
      <c r="I2698" s="32"/>
      <c r="J2698" s="33">
        <v>59.4360000000007</v>
      </c>
      <c r="K2698" s="33">
        <v>50.504</v>
      </c>
      <c r="L2698" s="33">
        <v>60.4090909090909</v>
      </c>
      <c r="M2698" s="7"/>
      <c r="N2698" s="7"/>
      <c r="O2698" s="19"/>
      <c r="P2698" s="19"/>
    </row>
    <row r="2699" ht="16.6" customHeight="1">
      <c r="A2699" s="29">
        <v>44287</v>
      </c>
      <c r="B2699" s="30">
        <v>28.9</v>
      </c>
      <c r="C2699" s="19">
        <v>28.2</v>
      </c>
      <c r="D2699" s="19">
        <v>29.1136363636364</v>
      </c>
      <c r="E2699" s="31"/>
      <c r="F2699" s="30">
        <v>13.4</v>
      </c>
      <c r="G2699" s="19">
        <v>13.9</v>
      </c>
      <c r="H2699" s="19">
        <v>14.4318181818182</v>
      </c>
      <c r="I2699" s="32"/>
      <c r="J2699" s="33">
        <v>36.3220000000004</v>
      </c>
      <c r="K2699" s="33">
        <v>27.224</v>
      </c>
      <c r="L2699" s="33">
        <v>18.3636363636364</v>
      </c>
      <c r="M2699" s="7"/>
      <c r="N2699" s="7"/>
      <c r="O2699" s="19"/>
      <c r="P2699" s="19"/>
    </row>
    <row r="2700" ht="16.6" customHeight="1">
      <c r="A2700" s="29">
        <v>44317</v>
      </c>
      <c r="B2700" s="30">
        <v>24.2</v>
      </c>
      <c r="C2700" s="19">
        <v>23.4</v>
      </c>
      <c r="D2700" s="19">
        <v>24.1454545454545</v>
      </c>
      <c r="E2700" s="31"/>
      <c r="F2700" s="30">
        <v>8.300000000000001</v>
      </c>
      <c r="G2700" s="19">
        <v>9</v>
      </c>
      <c r="H2700" s="19">
        <v>8.699999999999999</v>
      </c>
      <c r="I2700" s="32"/>
      <c r="J2700" s="33">
        <v>32.5120000000004</v>
      </c>
      <c r="K2700" s="33">
        <v>15.824</v>
      </c>
      <c r="L2700" s="33">
        <v>16.1181818181818</v>
      </c>
      <c r="M2700" s="7"/>
      <c r="N2700" s="7"/>
      <c r="O2700" s="19"/>
      <c r="P2700" s="19"/>
    </row>
    <row r="2701" ht="16.6" customHeight="1">
      <c r="A2701" s="29">
        <v>44348</v>
      </c>
      <c r="B2701" s="30">
        <v>20.4</v>
      </c>
      <c r="C2701" s="19">
        <v>20</v>
      </c>
      <c r="D2701" s="19">
        <v>20.4090909090909</v>
      </c>
      <c r="E2701" s="31"/>
      <c r="F2701" s="30">
        <v>6.2</v>
      </c>
      <c r="G2701" s="19">
        <v>5.6</v>
      </c>
      <c r="H2701" s="19">
        <v>6.09545454545455</v>
      </c>
      <c r="I2701" s="32"/>
      <c r="J2701" s="33">
        <v>34.7980000000004</v>
      </c>
      <c r="K2701" s="33">
        <v>42.712</v>
      </c>
      <c r="L2701" s="33">
        <v>35.4181818181818</v>
      </c>
      <c r="M2701" s="7"/>
      <c r="N2701" s="7"/>
      <c r="O2701" s="19"/>
      <c r="P2701" s="19"/>
    </row>
    <row r="2702" ht="16.6" customHeight="1">
      <c r="A2702" s="29">
        <v>44378</v>
      </c>
      <c r="B2702" s="30">
        <v>20</v>
      </c>
      <c r="C2702" s="19">
        <v>19.7</v>
      </c>
      <c r="D2702" s="19">
        <v>20.647619047619</v>
      </c>
      <c r="E2702" s="31"/>
      <c r="F2702" s="30">
        <v>4.4</v>
      </c>
      <c r="G2702" s="19">
        <v>4.3</v>
      </c>
      <c r="H2702" s="19">
        <v>4.68571428571429</v>
      </c>
      <c r="I2702" s="32"/>
      <c r="J2702" s="33">
        <v>30.2260000000004</v>
      </c>
      <c r="K2702" s="33">
        <v>31.704</v>
      </c>
      <c r="L2702" s="33">
        <v>18.5636363636364</v>
      </c>
      <c r="M2702" s="7"/>
      <c r="N2702" s="7"/>
      <c r="O2702" s="19"/>
      <c r="P2702" s="19"/>
    </row>
    <row r="2703" ht="16.6" customHeight="1">
      <c r="A2703" s="29">
        <v>44409</v>
      </c>
      <c r="B2703" s="30">
        <v>22.6</v>
      </c>
      <c r="C2703" s="19">
        <v>22</v>
      </c>
      <c r="D2703" s="19">
        <v>23.0714285714286</v>
      </c>
      <c r="E2703" s="31"/>
      <c r="F2703" s="30">
        <v>5.5</v>
      </c>
      <c r="G2703" s="19">
        <v>5.9</v>
      </c>
      <c r="H2703" s="19">
        <v>5.97142857142857</v>
      </c>
      <c r="I2703" s="32"/>
      <c r="J2703" s="33">
        <v>19.3040000000002</v>
      </c>
      <c r="K2703" s="33">
        <v>19.152</v>
      </c>
      <c r="L2703" s="33">
        <v>18.92</v>
      </c>
      <c r="M2703" s="7"/>
      <c r="N2703" s="7"/>
      <c r="O2703" s="19"/>
      <c r="P2703" s="19"/>
    </row>
    <row r="2704" ht="16.6" customHeight="1">
      <c r="A2704" s="29">
        <v>44440</v>
      </c>
      <c r="B2704" s="30">
        <v>26.7</v>
      </c>
      <c r="C2704" s="19">
        <v>26.2</v>
      </c>
      <c r="D2704" s="19">
        <v>27.6285714285714</v>
      </c>
      <c r="E2704" s="31"/>
      <c r="F2704" s="30">
        <v>9.6</v>
      </c>
      <c r="G2704" s="19">
        <v>10</v>
      </c>
      <c r="H2704" s="19">
        <v>10.9238095238095</v>
      </c>
      <c r="I2704" s="32"/>
      <c r="J2704" s="33">
        <v>21.8440000000003</v>
      </c>
      <c r="K2704" s="33">
        <v>23.524</v>
      </c>
      <c r="L2704" s="33">
        <v>24.4857142857143</v>
      </c>
      <c r="M2704" s="7"/>
      <c r="N2704" s="7"/>
      <c r="O2704" s="19"/>
      <c r="P2704" s="19"/>
    </row>
    <row r="2705" ht="16.6" customHeight="1">
      <c r="A2705" s="29">
        <v>44470</v>
      </c>
      <c r="B2705" s="30">
        <v>30.8</v>
      </c>
      <c r="C2705" s="19">
        <v>30</v>
      </c>
      <c r="D2705" s="19">
        <v>31.1952380952381</v>
      </c>
      <c r="E2705" s="31"/>
      <c r="F2705" s="30">
        <v>14.1</v>
      </c>
      <c r="G2705" s="19">
        <v>14.5</v>
      </c>
      <c r="H2705" s="19">
        <v>15.2</v>
      </c>
      <c r="I2705" s="32"/>
      <c r="J2705" s="33">
        <v>32.0040000000004</v>
      </c>
      <c r="K2705" s="33">
        <v>25.704</v>
      </c>
      <c r="L2705" s="33">
        <v>20.8952380952381</v>
      </c>
      <c r="M2705" s="7"/>
      <c r="N2705" s="7"/>
      <c r="O2705" s="19"/>
      <c r="P2705" s="19"/>
    </row>
    <row r="2706" ht="16.6" customHeight="1">
      <c r="A2706" s="29">
        <v>44501</v>
      </c>
      <c r="B2706" s="30">
        <v>34</v>
      </c>
      <c r="C2706" s="19">
        <v>32.9</v>
      </c>
      <c r="D2706" s="19">
        <v>33.7714285714286</v>
      </c>
      <c r="E2706" s="31"/>
      <c r="F2706" s="30">
        <v>18</v>
      </c>
      <c r="G2706" s="19">
        <v>18</v>
      </c>
      <c r="H2706" s="19">
        <v>18.9238095238095</v>
      </c>
      <c r="I2706" s="32"/>
      <c r="J2706" s="33">
        <v>40.6400000000005</v>
      </c>
      <c r="K2706" s="33">
        <v>50.256</v>
      </c>
      <c r="L2706" s="33">
        <v>47.5095238095238</v>
      </c>
      <c r="M2706" s="7"/>
      <c r="N2706" s="7"/>
      <c r="O2706" s="19">
        <f>AVERAGE(B2708,F2708)</f>
        <v>21.075</v>
      </c>
      <c r="P2706" t="s" s="34">
        <v>16</v>
      </c>
    </row>
    <row r="2707" ht="16.6" customHeight="1">
      <c r="A2707" s="29">
        <v>44531</v>
      </c>
      <c r="B2707" s="30">
        <v>35.1</v>
      </c>
      <c r="C2707" s="19">
        <v>34.9</v>
      </c>
      <c r="D2707" s="19">
        <v>35.4142857142857</v>
      </c>
      <c r="E2707" s="31"/>
      <c r="F2707" s="30">
        <v>20.1</v>
      </c>
      <c r="G2707" s="19">
        <v>20.5</v>
      </c>
      <c r="H2707" s="19">
        <v>21.5</v>
      </c>
      <c r="I2707" s="32"/>
      <c r="J2707" s="33">
        <v>61.7220000000008</v>
      </c>
      <c r="K2707" s="33">
        <v>73.38</v>
      </c>
      <c r="L2707" s="33">
        <v>59.8095238095238</v>
      </c>
      <c r="M2707" s="7"/>
      <c r="N2707" s="7"/>
      <c r="O2707" s="19">
        <f>AVERAGE(D2708,H2708)</f>
        <v>21.6443813131313</v>
      </c>
      <c r="P2707" t="s" s="34">
        <v>17</v>
      </c>
    </row>
    <row r="2708" ht="16.6" customHeight="1">
      <c r="A2708" t="s" s="35">
        <v>18</v>
      </c>
      <c r="B2708" s="36">
        <f>AVERAGE(B2696:B2707)</f>
        <v>28.8416666666667</v>
      </c>
      <c r="C2708" s="36">
        <f>AVERAGE(C2696:C2707)</f>
        <v>28.2166666666667</v>
      </c>
      <c r="D2708" s="36">
        <f>AVERAGE(D2696:D2707)</f>
        <v>29.093290043290</v>
      </c>
      <c r="E2708" s="37"/>
      <c r="F2708" s="36">
        <f>AVERAGE(F2696:F2707)</f>
        <v>13.3083333333333</v>
      </c>
      <c r="G2708" s="36">
        <f>AVERAGE(G2696:G2707)</f>
        <v>13.6583333333333</v>
      </c>
      <c r="H2708" s="36">
        <f>AVERAGE(H2696:H2707)</f>
        <v>14.1954725829726</v>
      </c>
      <c r="I2708" s="38"/>
      <c r="J2708" s="36">
        <f>AVERAGE(J2696:J2707)</f>
        <v>41.8041666666672</v>
      </c>
      <c r="K2708" s="36">
        <f>AVERAGE(K2696:K2707)</f>
        <v>40.3973333333333</v>
      </c>
      <c r="L2708" s="36">
        <f>AVERAGE(L2696:L2707)</f>
        <v>37.7093867243867</v>
      </c>
      <c r="M2708" s="7"/>
      <c r="N2708" s="7"/>
      <c r="O2708" s="19">
        <f>O2707-O2706</f>
        <v>0.5693813131313</v>
      </c>
      <c r="P2708" t="s" s="39">
        <v>19</v>
      </c>
    </row>
    <row r="2709" ht="16.6" customHeight="1">
      <c r="A2709" t="s" s="40">
        <v>20</v>
      </c>
      <c r="B2709" s="49"/>
      <c r="C2709" s="19"/>
      <c r="D2709" t="s" s="40">
        <v>55</v>
      </c>
      <c r="E2709" s="37"/>
      <c r="F2709" s="49"/>
      <c r="G2709" s="19"/>
      <c r="H2709" t="s" s="40">
        <v>21</v>
      </c>
      <c r="I2709" s="32"/>
      <c r="J2709" s="19"/>
      <c r="K2709" s="19"/>
      <c r="L2709" s="19"/>
      <c r="M2709" s="43"/>
      <c r="N2709" s="19"/>
      <c r="O2709" s="19"/>
      <c r="P2709" s="19"/>
    </row>
    <row r="2710" ht="16.6" customHeight="1">
      <c r="A2710" s="55"/>
      <c r="B2710" s="49"/>
      <c r="C2710" s="19"/>
      <c r="D2710" s="19"/>
      <c r="E2710" s="37"/>
      <c r="F2710" s="49"/>
      <c r="G2710" s="19"/>
      <c r="H2710" s="19"/>
      <c r="I2710" s="32"/>
      <c r="J2710" s="19"/>
      <c r="K2710" s="19"/>
      <c r="L2710" s="19"/>
      <c r="M2710" s="43"/>
      <c r="N2710" s="19"/>
      <c r="O2710" s="28"/>
      <c r="P2710" s="19"/>
    </row>
    <row r="2711" ht="46.65" customHeight="1">
      <c r="A2711" t="s" s="20">
        <v>1145</v>
      </c>
      <c r="B2711" t="s" s="21">
        <v>150</v>
      </c>
      <c r="C2711" t="s" s="22">
        <v>1146</v>
      </c>
      <c r="D2711" t="s" s="22">
        <v>1147</v>
      </c>
      <c r="E2711" s="23"/>
      <c r="F2711" t="s" s="21">
        <v>153</v>
      </c>
      <c r="G2711" t="s" s="24">
        <v>1146</v>
      </c>
      <c r="H2711" t="s" s="24">
        <v>1147</v>
      </c>
      <c r="I2711" s="32"/>
      <c r="J2711" t="s" s="21">
        <v>33</v>
      </c>
      <c r="K2711" t="s" s="26">
        <v>1148</v>
      </c>
      <c r="L2711" t="s" s="26">
        <v>1149</v>
      </c>
      <c r="M2711" t="s" s="45">
        <v>1150</v>
      </c>
      <c r="N2711" s="7"/>
      <c r="O2711" s="19"/>
      <c r="P2711" s="19"/>
    </row>
    <row r="2712" ht="16.6" customHeight="1">
      <c r="A2712" s="29">
        <v>44197</v>
      </c>
      <c r="B2712" s="30">
        <v>35.8</v>
      </c>
      <c r="C2712" s="19">
        <v>36.2</v>
      </c>
      <c r="D2712" s="19">
        <v>37.4227272727273</v>
      </c>
      <c r="E2712" s="31"/>
      <c r="F2712" s="30">
        <v>21.4</v>
      </c>
      <c r="G2712" s="19">
        <v>22.4</v>
      </c>
      <c r="H2712" s="19">
        <v>23.8454545454545</v>
      </c>
      <c r="I2712" s="32"/>
      <c r="J2712" s="33">
        <v>33.7820000000004</v>
      </c>
      <c r="K2712" s="33">
        <v>31.336</v>
      </c>
      <c r="L2712" s="33">
        <v>55.0954545454545</v>
      </c>
      <c r="M2712" s="7"/>
      <c r="N2712" s="7"/>
      <c r="O2712" s="19"/>
      <c r="P2712" s="19"/>
    </row>
    <row r="2713" ht="16.6" customHeight="1">
      <c r="A2713" s="29">
        <v>44228</v>
      </c>
      <c r="B2713" s="30">
        <v>35.2</v>
      </c>
      <c r="C2713" s="19">
        <v>34.9</v>
      </c>
      <c r="D2713" s="19">
        <v>35.6681818181818</v>
      </c>
      <c r="E2713" s="31"/>
      <c r="F2713" s="30">
        <v>21.2</v>
      </c>
      <c r="G2713" s="19">
        <v>21.8</v>
      </c>
      <c r="H2713" s="19">
        <v>22.5954545454545</v>
      </c>
      <c r="I2713" s="32"/>
      <c r="J2713" s="33">
        <v>54.6100000000007</v>
      </c>
      <c r="K2713" s="33">
        <v>45.236</v>
      </c>
      <c r="L2713" s="33">
        <v>46.0181818181818</v>
      </c>
      <c r="M2713" s="7"/>
      <c r="N2713" s="7"/>
      <c r="O2713" s="19"/>
      <c r="P2713" s="19"/>
    </row>
    <row r="2714" ht="16.6" customHeight="1">
      <c r="A2714" s="29">
        <v>44256</v>
      </c>
      <c r="B2714" s="30">
        <v>32.3</v>
      </c>
      <c r="C2714" s="19">
        <v>32.5</v>
      </c>
      <c r="D2714" s="19">
        <v>33.1636363636364</v>
      </c>
      <c r="E2714" s="31"/>
      <c r="F2714" s="30">
        <v>18.2</v>
      </c>
      <c r="G2714" s="19">
        <v>19</v>
      </c>
      <c r="H2714" s="19">
        <v>19.8590909090909</v>
      </c>
      <c r="I2714" s="32"/>
      <c r="J2714" s="33">
        <v>36.0680000000004</v>
      </c>
      <c r="K2714" s="33">
        <v>28.032</v>
      </c>
      <c r="L2714" s="33">
        <v>53.0772727272727</v>
      </c>
      <c r="M2714" s="7"/>
      <c r="N2714" s="7"/>
      <c r="O2714" s="19"/>
      <c r="P2714" s="19"/>
    </row>
    <row r="2715" ht="16.6" customHeight="1">
      <c r="A2715" s="29">
        <v>44287</v>
      </c>
      <c r="B2715" s="30">
        <v>28.1</v>
      </c>
      <c r="C2715" s="19">
        <v>28</v>
      </c>
      <c r="D2715" s="19">
        <v>29.1681818181818</v>
      </c>
      <c r="E2715" s="31"/>
      <c r="F2715" s="30">
        <v>13.6</v>
      </c>
      <c r="G2715" s="19">
        <v>14.2</v>
      </c>
      <c r="H2715" s="19">
        <v>15.2727272727273</v>
      </c>
      <c r="I2715" s="32"/>
      <c r="J2715" s="33">
        <v>28.9560000000004</v>
      </c>
      <c r="K2715" s="33">
        <v>19.748</v>
      </c>
      <c r="L2715" s="33">
        <v>18.9181818181818</v>
      </c>
      <c r="M2715" s="7"/>
      <c r="N2715" s="7"/>
      <c r="O2715" s="19"/>
      <c r="P2715" s="19"/>
    </row>
    <row r="2716" ht="16.6" customHeight="1">
      <c r="A2716" s="29">
        <v>44317</v>
      </c>
      <c r="B2716" s="30">
        <v>23</v>
      </c>
      <c r="C2716" s="19">
        <v>23</v>
      </c>
      <c r="D2716" s="19">
        <v>23.6636363636364</v>
      </c>
      <c r="E2716" s="31"/>
      <c r="F2716" s="30">
        <v>9.1</v>
      </c>
      <c r="G2716" s="19">
        <v>9.9</v>
      </c>
      <c r="H2716" s="19">
        <v>10.2727272727273</v>
      </c>
      <c r="I2716" s="32"/>
      <c r="J2716" s="33">
        <v>27.6860000000003</v>
      </c>
      <c r="K2716" s="33">
        <v>24.172</v>
      </c>
      <c r="L2716" s="33">
        <v>21.4954545454545</v>
      </c>
      <c r="M2716" s="7"/>
      <c r="N2716" s="7"/>
      <c r="O2716" s="19"/>
      <c r="P2716" s="19"/>
    </row>
    <row r="2717" ht="16.6" customHeight="1">
      <c r="A2717" s="29">
        <v>44348</v>
      </c>
      <c r="B2717" s="30">
        <v>19.2</v>
      </c>
      <c r="C2717" s="19">
        <v>19.4</v>
      </c>
      <c r="D2717" s="19">
        <v>19.9181818181818</v>
      </c>
      <c r="E2717" s="31"/>
      <c r="F2717" s="30">
        <v>6.7</v>
      </c>
      <c r="G2717" s="19">
        <v>6.9</v>
      </c>
      <c r="H2717" s="19">
        <v>7.48181818181818</v>
      </c>
      <c r="I2717" s="32"/>
      <c r="J2717" s="33">
        <v>30.4800000000004</v>
      </c>
      <c r="K2717" s="33">
        <v>34.848</v>
      </c>
      <c r="L2717" s="33">
        <v>25.2681818181818</v>
      </c>
      <c r="M2717" s="7"/>
      <c r="N2717" s="7"/>
      <c r="O2717" s="19"/>
      <c r="P2717" s="19"/>
    </row>
    <row r="2718" ht="16.6" customHeight="1">
      <c r="A2718" s="29">
        <v>44378</v>
      </c>
      <c r="B2718" s="30">
        <v>18.5</v>
      </c>
      <c r="C2718" s="19">
        <v>18.9</v>
      </c>
      <c r="D2718" s="19">
        <v>20.0190476190476</v>
      </c>
      <c r="E2718" s="31"/>
      <c r="F2718" s="30">
        <v>5.5</v>
      </c>
      <c r="G2718" s="19">
        <v>5.8</v>
      </c>
      <c r="H2718" s="19">
        <v>6.31904761904762</v>
      </c>
      <c r="I2718" s="32"/>
      <c r="J2718" s="33">
        <v>22.6060000000003</v>
      </c>
      <c r="K2718" s="33">
        <v>27.156</v>
      </c>
      <c r="L2718" s="33">
        <v>15.3454545454545</v>
      </c>
      <c r="M2718" s="7"/>
      <c r="N2718" s="7"/>
      <c r="O2718" s="19"/>
      <c r="P2718" s="19"/>
    </row>
    <row r="2719" ht="16.6" customHeight="1">
      <c r="A2719" s="29">
        <v>44409</v>
      </c>
      <c r="B2719" s="30">
        <v>21.6</v>
      </c>
      <c r="C2719" s="19">
        <v>21.4</v>
      </c>
      <c r="D2719" s="19">
        <v>22.4619047619048</v>
      </c>
      <c r="E2719" s="31"/>
      <c r="F2719" s="30">
        <v>6.5</v>
      </c>
      <c r="G2719" s="19">
        <v>7.1</v>
      </c>
      <c r="H2719" s="19">
        <v>7.55714285714286</v>
      </c>
      <c r="I2719" s="32"/>
      <c r="J2719" s="33">
        <v>17.7800000000002</v>
      </c>
      <c r="K2719" s="33">
        <v>11.356</v>
      </c>
      <c r="L2719" s="33">
        <v>12.9190476190476</v>
      </c>
      <c r="M2719" s="7"/>
      <c r="N2719" s="7"/>
      <c r="O2719" s="19"/>
      <c r="P2719" s="19"/>
    </row>
    <row r="2720" ht="16.6" customHeight="1">
      <c r="A2720" s="29">
        <v>44440</v>
      </c>
      <c r="B2720" s="30">
        <v>25.6</v>
      </c>
      <c r="C2720" s="19">
        <v>25.7</v>
      </c>
      <c r="D2720" s="19">
        <v>27.2333333333333</v>
      </c>
      <c r="E2720" s="31"/>
      <c r="F2720" s="30">
        <v>10.3</v>
      </c>
      <c r="G2720" s="19">
        <v>10.8</v>
      </c>
      <c r="H2720" s="19">
        <v>11.8380952380952</v>
      </c>
      <c r="I2720" s="32"/>
      <c r="J2720" s="33">
        <v>21.8440000000003</v>
      </c>
      <c r="K2720" s="33">
        <v>17.892</v>
      </c>
      <c r="L2720" s="33">
        <v>14.1857142857143</v>
      </c>
      <c r="M2720" s="7"/>
      <c r="N2720" s="7"/>
      <c r="O2720" s="19"/>
      <c r="P2720" s="19"/>
    </row>
    <row r="2721" ht="16.6" customHeight="1">
      <c r="A2721" s="29">
        <v>44470</v>
      </c>
      <c r="B2721" s="30">
        <v>29.7</v>
      </c>
      <c r="C2721" s="19">
        <v>29.8</v>
      </c>
      <c r="D2721" s="19">
        <v>30.9666666666667</v>
      </c>
      <c r="E2721" s="31"/>
      <c r="F2721" s="30">
        <v>14.2</v>
      </c>
      <c r="G2721" s="19">
        <v>14.9</v>
      </c>
      <c r="H2721" s="19">
        <v>15.8</v>
      </c>
      <c r="I2721" s="32"/>
      <c r="J2721" s="33">
        <v>22.8600000000003</v>
      </c>
      <c r="K2721" s="33">
        <v>14.188</v>
      </c>
      <c r="L2721" s="33">
        <v>19.9047619047619</v>
      </c>
      <c r="M2721" s="7"/>
      <c r="N2721" s="7"/>
      <c r="O2721" s="19"/>
      <c r="P2721" s="19"/>
    </row>
    <row r="2722" ht="16.6" customHeight="1">
      <c r="A2722" s="29">
        <v>44501</v>
      </c>
      <c r="B2722" s="30">
        <v>33.3</v>
      </c>
      <c r="C2722" s="19">
        <v>32.9</v>
      </c>
      <c r="D2722" s="19">
        <v>33.8666666666667</v>
      </c>
      <c r="E2722" s="31"/>
      <c r="F2722" s="30">
        <v>18.1</v>
      </c>
      <c r="G2722" s="19">
        <v>18.2</v>
      </c>
      <c r="H2722" s="19">
        <v>19.3952380952381</v>
      </c>
      <c r="I2722" s="32"/>
      <c r="J2722" s="33">
        <v>24.8920000000003</v>
      </c>
      <c r="K2722" s="33">
        <v>29.464</v>
      </c>
      <c r="L2722" s="33">
        <v>38.4809523809524</v>
      </c>
      <c r="M2722" s="7"/>
      <c r="N2722" s="7"/>
      <c r="O2722" s="19">
        <f>AVERAGE(B2724,F2724)</f>
        <v>20.9291666666667</v>
      </c>
      <c r="P2722" t="s" s="34">
        <v>16</v>
      </c>
    </row>
    <row r="2723" ht="16.6" customHeight="1">
      <c r="A2723" s="29">
        <v>44531</v>
      </c>
      <c r="B2723" s="30">
        <v>34.9</v>
      </c>
      <c r="C2723" s="19">
        <v>35.3</v>
      </c>
      <c r="D2723" s="19">
        <v>36.2095238095238</v>
      </c>
      <c r="E2723" s="31"/>
      <c r="F2723" s="30">
        <v>20.3</v>
      </c>
      <c r="G2723" s="19">
        <v>20.9</v>
      </c>
      <c r="H2723" s="19">
        <v>22.0285714285714</v>
      </c>
      <c r="I2723" s="32"/>
      <c r="J2723" s="33">
        <v>40.6400000000005</v>
      </c>
      <c r="K2723" s="33">
        <v>50.012</v>
      </c>
      <c r="L2723" s="33">
        <v>31.6095238095238</v>
      </c>
      <c r="M2723" s="7"/>
      <c r="N2723" s="7"/>
      <c r="O2723" s="19">
        <f>AVERAGE(D2724,H2724)</f>
        <v>22.1677940115441</v>
      </c>
      <c r="P2723" t="s" s="34">
        <v>17</v>
      </c>
    </row>
    <row r="2724" ht="16.6" customHeight="1">
      <c r="A2724" t="s" s="35">
        <v>18</v>
      </c>
      <c r="B2724" s="36">
        <f>AVERAGE(B2712:B2723)</f>
        <v>28.1</v>
      </c>
      <c r="C2724" s="36">
        <f>AVERAGE(C2712:C2723)</f>
        <v>28.1666666666667</v>
      </c>
      <c r="D2724" s="36">
        <f>AVERAGE(D2712:D2723)</f>
        <v>29.1468073593074</v>
      </c>
      <c r="E2724" s="37"/>
      <c r="F2724" s="36">
        <f>AVERAGE(F2712:F2723)</f>
        <v>13.7583333333333</v>
      </c>
      <c r="G2724" s="36">
        <f>AVERAGE(G2712:G2723)</f>
        <v>14.325</v>
      </c>
      <c r="H2724" s="36">
        <f>AVERAGE(H2712:H2723)</f>
        <v>15.1887806637807</v>
      </c>
      <c r="I2724" s="38"/>
      <c r="J2724" s="36">
        <f>AVERAGE(J2712:J2723)</f>
        <v>30.183666666667</v>
      </c>
      <c r="K2724" s="36">
        <f>AVERAGE(K2712:K2723)</f>
        <v>27.7866666666667</v>
      </c>
      <c r="L2724" s="36">
        <f>AVERAGE(L2712:L2723)</f>
        <v>29.3598484848485</v>
      </c>
      <c r="M2724" s="7"/>
      <c r="N2724" s="7"/>
      <c r="O2724" s="19">
        <f>O2723-O2722</f>
        <v>1.2386273448774</v>
      </c>
      <c r="P2724" t="s" s="39">
        <v>19</v>
      </c>
    </row>
    <row r="2725" ht="16.6" customHeight="1">
      <c r="A2725" s="55"/>
      <c r="B2725" s="49"/>
      <c r="C2725" s="19"/>
      <c r="D2725" s="19"/>
      <c r="E2725" s="37"/>
      <c r="F2725" s="49"/>
      <c r="G2725" s="19"/>
      <c r="H2725" s="19"/>
      <c r="I2725" s="32"/>
      <c r="J2725" s="19"/>
      <c r="K2725" s="19"/>
      <c r="L2725" s="19"/>
      <c r="M2725" s="43"/>
      <c r="N2725" s="19"/>
      <c r="O2725" s="19"/>
      <c r="P2725" s="19"/>
    </row>
    <row r="2726" ht="16.6" customHeight="1">
      <c r="A2726" s="55"/>
      <c r="B2726" s="49"/>
      <c r="C2726" s="19"/>
      <c r="D2726" s="19"/>
      <c r="E2726" s="37"/>
      <c r="F2726" s="49"/>
      <c r="G2726" s="19"/>
      <c r="H2726" s="19"/>
      <c r="I2726" s="32"/>
      <c r="J2726" s="19"/>
      <c r="K2726" s="19"/>
      <c r="L2726" s="19"/>
      <c r="M2726" s="43"/>
      <c r="N2726" s="28"/>
      <c r="O2726" s="28"/>
      <c r="P2726" s="19"/>
    </row>
    <row r="2727" ht="46.65" customHeight="1">
      <c r="A2727" t="s" s="20">
        <v>1151</v>
      </c>
      <c r="B2727" t="s" s="21">
        <v>150</v>
      </c>
      <c r="C2727" t="s" s="22">
        <v>1152</v>
      </c>
      <c r="D2727" t="s" s="22">
        <v>1153</v>
      </c>
      <c r="E2727" s="23"/>
      <c r="F2727" t="s" s="21">
        <v>153</v>
      </c>
      <c r="G2727" t="s" s="24">
        <v>1152</v>
      </c>
      <c r="H2727" t="s" s="24">
        <v>1153</v>
      </c>
      <c r="I2727" s="25"/>
      <c r="J2727" t="s" s="21">
        <v>423</v>
      </c>
      <c r="K2727" t="s" s="26">
        <v>1154</v>
      </c>
      <c r="L2727" t="s" s="26">
        <v>1155</v>
      </c>
      <c r="M2727" s="43"/>
      <c r="N2727" s="19"/>
      <c r="O2727" s="19"/>
      <c r="P2727" s="19"/>
    </row>
    <row r="2728" ht="16.6" customHeight="1">
      <c r="A2728" s="29">
        <v>44197</v>
      </c>
      <c r="B2728" s="30">
        <v>36.3</v>
      </c>
      <c r="C2728" s="19">
        <v>38.8</v>
      </c>
      <c r="D2728" s="19">
        <v>38.8</v>
      </c>
      <c r="E2728" s="31"/>
      <c r="F2728" s="30">
        <v>23.2</v>
      </c>
      <c r="G2728" s="19">
        <v>25.9</v>
      </c>
      <c r="H2728" s="19">
        <v>25.9272727272727</v>
      </c>
      <c r="I2728" s="32"/>
      <c r="J2728" s="19">
        <v>39.1160000000005</v>
      </c>
      <c r="K2728" s="19">
        <v>24.968</v>
      </c>
      <c r="L2728" s="19">
        <v>33.5136363636364</v>
      </c>
      <c r="M2728" s="58"/>
      <c r="N2728" s="19"/>
      <c r="O2728" s="19"/>
      <c r="P2728" s="19"/>
    </row>
    <row r="2729" ht="16.6" customHeight="1">
      <c r="A2729" s="29">
        <v>44228</v>
      </c>
      <c r="B2729" s="30">
        <v>35.8</v>
      </c>
      <c r="C2729" s="19">
        <v>36.7</v>
      </c>
      <c r="D2729" s="19">
        <v>36.6727272727273</v>
      </c>
      <c r="E2729" s="31"/>
      <c r="F2729" s="30">
        <v>23.2</v>
      </c>
      <c r="G2729" s="19">
        <v>24.4</v>
      </c>
      <c r="H2729" s="19">
        <v>24.3636363636364</v>
      </c>
      <c r="I2729" s="32"/>
      <c r="J2729" s="19">
        <v>37.5920000000005</v>
      </c>
      <c r="K2729" s="19">
        <v>25.704</v>
      </c>
      <c r="L2729" s="19">
        <v>42.5181818181818</v>
      </c>
      <c r="M2729" s="58"/>
      <c r="N2729" s="19"/>
      <c r="O2729" s="19"/>
      <c r="P2729" s="19"/>
    </row>
    <row r="2730" ht="16.6" customHeight="1">
      <c r="A2730" s="29">
        <v>44256</v>
      </c>
      <c r="B2730" s="30">
        <v>32.8</v>
      </c>
      <c r="C2730" s="19">
        <v>33.8</v>
      </c>
      <c r="D2730" s="19">
        <v>33.8454545454545</v>
      </c>
      <c r="E2730" s="31"/>
      <c r="F2730" s="30">
        <v>19.8</v>
      </c>
      <c r="G2730" s="19">
        <v>21.6</v>
      </c>
      <c r="H2730" s="19">
        <v>21.6</v>
      </c>
      <c r="I2730" s="32"/>
      <c r="J2730" s="19">
        <v>21.8440000000003</v>
      </c>
      <c r="K2730" s="19">
        <v>22.784</v>
      </c>
      <c r="L2730" s="19">
        <v>41.9409090909091</v>
      </c>
      <c r="M2730" s="58"/>
      <c r="N2730" s="19"/>
      <c r="O2730" s="19"/>
      <c r="P2730" s="19"/>
    </row>
    <row r="2731" ht="16.6" customHeight="1">
      <c r="A2731" s="29">
        <v>44287</v>
      </c>
      <c r="B2731" s="30">
        <v>28.1</v>
      </c>
      <c r="C2731" s="19">
        <v>29.7</v>
      </c>
      <c r="D2731" s="19">
        <v>29.6863636363636</v>
      </c>
      <c r="E2731" s="31"/>
      <c r="F2731" s="30">
        <v>14.9</v>
      </c>
      <c r="G2731" s="19">
        <v>16.8</v>
      </c>
      <c r="H2731" s="19">
        <v>16.7727272727273</v>
      </c>
      <c r="I2731" s="32"/>
      <c r="J2731" s="19">
        <v>19.0500000000002</v>
      </c>
      <c r="K2731" s="19">
        <v>21.032</v>
      </c>
      <c r="L2731" s="19">
        <v>13.0363636363636</v>
      </c>
      <c r="M2731" s="58"/>
      <c r="N2731" s="19"/>
      <c r="O2731" s="19"/>
      <c r="P2731" s="19"/>
    </row>
    <row r="2732" ht="16.6" customHeight="1">
      <c r="A2732" s="29">
        <v>44317</v>
      </c>
      <c r="B2732" s="30">
        <v>25.7</v>
      </c>
      <c r="C2732" s="19">
        <v>24.1</v>
      </c>
      <c r="D2732" s="19">
        <v>24.0590909090909</v>
      </c>
      <c r="E2732" s="31"/>
      <c r="F2732" s="30">
        <v>10.1</v>
      </c>
      <c r="G2732" s="19">
        <v>11</v>
      </c>
      <c r="H2732" s="19">
        <v>10.9863636363636</v>
      </c>
      <c r="I2732" s="32"/>
      <c r="J2732" s="19">
        <v>22.0980000000003</v>
      </c>
      <c r="K2732" s="19">
        <v>17.072</v>
      </c>
      <c r="L2732" s="19">
        <v>15.0681818181818</v>
      </c>
      <c r="M2732" s="58"/>
      <c r="N2732" s="19"/>
      <c r="O2732" s="19"/>
      <c r="P2732" s="19"/>
    </row>
    <row r="2733" ht="16.6" customHeight="1">
      <c r="A2733" s="29">
        <v>44348</v>
      </c>
      <c r="B2733" s="30">
        <v>19.2</v>
      </c>
      <c r="C2733" s="19">
        <v>20.1</v>
      </c>
      <c r="D2733" s="19">
        <v>20.0954545454545</v>
      </c>
      <c r="E2733" s="31"/>
      <c r="F2733" s="30">
        <v>7.4</v>
      </c>
      <c r="G2733" s="19">
        <v>7.9</v>
      </c>
      <c r="H2733" s="19">
        <v>7.86818181818182</v>
      </c>
      <c r="I2733" s="32"/>
      <c r="J2733" s="19">
        <v>21.0820000000003</v>
      </c>
      <c r="K2733" s="19">
        <v>23.868</v>
      </c>
      <c r="L2733" s="19">
        <v>16.5318181818182</v>
      </c>
      <c r="M2733" s="58"/>
      <c r="N2733" s="19"/>
      <c r="O2733" s="19"/>
      <c r="P2733" s="19"/>
    </row>
    <row r="2734" ht="16.6" customHeight="1">
      <c r="A2734" s="29">
        <v>44378</v>
      </c>
      <c r="B2734" s="30">
        <v>18.5</v>
      </c>
      <c r="C2734" s="19">
        <v>20.3</v>
      </c>
      <c r="D2734" s="19">
        <v>20.2095238095238</v>
      </c>
      <c r="E2734" s="31"/>
      <c r="F2734" s="30">
        <v>5.8</v>
      </c>
      <c r="G2734" s="19">
        <v>6.7</v>
      </c>
      <c r="H2734" s="19">
        <v>6.59047619047619</v>
      </c>
      <c r="I2734" s="32"/>
      <c r="J2734" s="19">
        <v>12.4460000000002</v>
      </c>
      <c r="K2734" s="19">
        <v>15.52</v>
      </c>
      <c r="L2734" s="19">
        <v>14.0590909090909</v>
      </c>
      <c r="M2734" s="58"/>
      <c r="N2734" s="19"/>
      <c r="O2734" s="19"/>
      <c r="P2734" s="19"/>
    </row>
    <row r="2735" ht="16.6" customHeight="1">
      <c r="A2735" s="29">
        <v>44409</v>
      </c>
      <c r="B2735" s="30">
        <v>21.4</v>
      </c>
      <c r="C2735" s="19">
        <v>22.8</v>
      </c>
      <c r="D2735" s="19">
        <v>22.7333333333333</v>
      </c>
      <c r="E2735" s="31"/>
      <c r="F2735" s="30">
        <v>7.4</v>
      </c>
      <c r="G2735" s="19">
        <v>8.1</v>
      </c>
      <c r="H2735" s="19">
        <v>8.06190476190476</v>
      </c>
      <c r="I2735" s="32"/>
      <c r="J2735" s="19">
        <v>12.1920000000001</v>
      </c>
      <c r="K2735" s="19">
        <v>9.068</v>
      </c>
      <c r="L2735" s="19">
        <v>10.5047619047619</v>
      </c>
      <c r="M2735" s="58"/>
      <c r="N2735" s="19"/>
      <c r="O2735" s="19"/>
      <c r="P2735" s="19"/>
    </row>
    <row r="2736" ht="16.6" customHeight="1">
      <c r="A2736" s="29">
        <v>44440</v>
      </c>
      <c r="B2736" s="30">
        <v>25.8</v>
      </c>
      <c r="C2736" s="19">
        <v>27.7</v>
      </c>
      <c r="D2736" s="19">
        <v>27.6761904761905</v>
      </c>
      <c r="E2736" s="31"/>
      <c r="F2736" s="30">
        <v>11</v>
      </c>
      <c r="G2736" s="19">
        <v>12.7</v>
      </c>
      <c r="H2736" s="19">
        <v>12.6190476190476</v>
      </c>
      <c r="I2736" s="32"/>
      <c r="J2736" s="19">
        <v>13.7160000000002</v>
      </c>
      <c r="K2736" s="19">
        <v>12.372</v>
      </c>
      <c r="L2736" s="19">
        <v>11.752380952381</v>
      </c>
      <c r="M2736" s="58"/>
      <c r="N2736" s="19"/>
      <c r="O2736" s="19"/>
      <c r="P2736" s="19"/>
    </row>
    <row r="2737" ht="16.6" customHeight="1">
      <c r="A2737" s="29">
        <v>44470</v>
      </c>
      <c r="B2737" s="30">
        <v>30.1</v>
      </c>
      <c r="C2737" s="19">
        <v>31.6</v>
      </c>
      <c r="D2737" s="19">
        <v>31.5904761904762</v>
      </c>
      <c r="E2737" s="31"/>
      <c r="F2737" s="30">
        <v>15.3</v>
      </c>
      <c r="G2737" s="19">
        <v>16.9</v>
      </c>
      <c r="H2737" s="19">
        <v>16.8619047619048</v>
      </c>
      <c r="I2737" s="32"/>
      <c r="J2737" s="19">
        <v>18.7960000000002</v>
      </c>
      <c r="K2737" s="19">
        <v>13.408</v>
      </c>
      <c r="L2737" s="19">
        <v>12.8571428571429</v>
      </c>
      <c r="M2737" s="58"/>
      <c r="N2737" s="19"/>
      <c r="O2737" s="19"/>
      <c r="P2737" s="19"/>
    </row>
    <row r="2738" ht="16.6" customHeight="1">
      <c r="A2738" s="29">
        <v>44501</v>
      </c>
      <c r="B2738" s="30">
        <v>33.3</v>
      </c>
      <c r="C2738" s="19">
        <v>34.5</v>
      </c>
      <c r="D2738" s="19">
        <v>34.7285714285714</v>
      </c>
      <c r="E2738" s="31"/>
      <c r="F2738" s="30">
        <v>19.2</v>
      </c>
      <c r="G2738" s="19">
        <v>20.7</v>
      </c>
      <c r="H2738" s="19">
        <v>20.8428571428571</v>
      </c>
      <c r="I2738" s="32"/>
      <c r="J2738" s="19">
        <v>26.1620000000003</v>
      </c>
      <c r="K2738" s="19">
        <v>29.596</v>
      </c>
      <c r="L2738" s="19">
        <v>28.547619047619</v>
      </c>
      <c r="M2738" s="58"/>
      <c r="N2738" s="19"/>
      <c r="O2738" s="19">
        <f>AVERAGE(B2740,F2740)</f>
        <v>21.7166666666667</v>
      </c>
      <c r="P2738" t="s" s="34">
        <v>16</v>
      </c>
    </row>
    <row r="2739" ht="16.6" customHeight="1">
      <c r="A2739" s="29">
        <v>44531</v>
      </c>
      <c r="B2739" s="30">
        <v>35.4</v>
      </c>
      <c r="C2739" s="19">
        <v>37</v>
      </c>
      <c r="D2739" s="19">
        <v>37.3095238095238</v>
      </c>
      <c r="E2739" s="31"/>
      <c r="F2739" s="30">
        <v>21.5</v>
      </c>
      <c r="G2739" s="19">
        <v>23.6</v>
      </c>
      <c r="H2739" s="19">
        <v>23.7333333333333</v>
      </c>
      <c r="I2739" s="32"/>
      <c r="J2739" s="19">
        <v>32.2580000000004</v>
      </c>
      <c r="K2739" s="19">
        <v>33.804</v>
      </c>
      <c r="L2739" s="19">
        <v>18.1142857142857</v>
      </c>
      <c r="M2739" s="58"/>
      <c r="N2739" s="49"/>
      <c r="O2739" s="19">
        <f>AVERAGE(D2740,H2740)</f>
        <v>23.0681006493507</v>
      </c>
      <c r="P2739" t="s" s="34">
        <v>17</v>
      </c>
    </row>
    <row r="2740" ht="16.6" customHeight="1">
      <c r="A2740" t="s" s="35">
        <v>18</v>
      </c>
      <c r="B2740" s="36">
        <f>AVERAGE(B2728:B2739)</f>
        <v>28.5333333333333</v>
      </c>
      <c r="C2740" s="36">
        <f>AVERAGE(C2728:C2739)</f>
        <v>29.7583333333333</v>
      </c>
      <c r="D2740" s="36">
        <f>AVERAGE(D2728:D2739)</f>
        <v>29.7838924963925</v>
      </c>
      <c r="E2740" s="37"/>
      <c r="F2740" s="36">
        <f>AVERAGE(F2728:F2739)</f>
        <v>14.9</v>
      </c>
      <c r="G2740" s="36">
        <f>AVERAGE(G2728:G2739)</f>
        <v>16.3583333333333</v>
      </c>
      <c r="H2740" s="36">
        <f>AVERAGE(H2728:H2739)</f>
        <v>16.3523088023088</v>
      </c>
      <c r="I2740" s="38"/>
      <c r="J2740" s="36">
        <f>AVERAGE(J2728:J2739)</f>
        <v>23.0293333333336</v>
      </c>
      <c r="K2740" s="36">
        <f>AVERAGE(K2728:K2739)</f>
        <v>20.7663333333333</v>
      </c>
      <c r="L2740" s="36">
        <f>AVERAGE(L2728:L2739)</f>
        <v>21.537031024531</v>
      </c>
      <c r="M2740" s="58"/>
      <c r="N2740" s="19"/>
      <c r="O2740" s="19">
        <f>O2739-O2738</f>
        <v>1.351433982684</v>
      </c>
      <c r="P2740" t="s" s="39">
        <v>19</v>
      </c>
    </row>
    <row r="2741" ht="16.6" customHeight="1">
      <c r="A2741" t="s" s="40">
        <v>20</v>
      </c>
      <c r="B2741" s="49"/>
      <c r="C2741" s="19"/>
      <c r="D2741" t="s" s="40">
        <v>55</v>
      </c>
      <c r="E2741" s="37"/>
      <c r="F2741" s="49"/>
      <c r="G2741" s="19"/>
      <c r="H2741" t="s" s="40">
        <v>21</v>
      </c>
      <c r="I2741" s="32"/>
      <c r="J2741" s="19"/>
      <c r="K2741" s="19"/>
      <c r="L2741" s="19"/>
      <c r="M2741" s="43"/>
      <c r="N2741" s="19"/>
      <c r="O2741" s="19"/>
      <c r="P2741" s="19"/>
    </row>
    <row r="2742" ht="16.6" customHeight="1">
      <c r="A2742" s="63"/>
      <c r="B2742" s="49"/>
      <c r="C2742" s="19"/>
      <c r="D2742" s="63"/>
      <c r="E2742" s="37"/>
      <c r="F2742" s="49"/>
      <c r="G2742" s="19"/>
      <c r="H2742" s="63"/>
      <c r="I2742" s="32"/>
      <c r="J2742" s="19"/>
      <c r="K2742" s="19"/>
      <c r="L2742" s="19"/>
      <c r="M2742" s="43"/>
      <c r="N2742" s="19"/>
      <c r="O2742" s="19"/>
      <c r="P2742" s="19"/>
    </row>
    <row r="2743" ht="16.6" customHeight="1">
      <c r="A2743" t="s" s="75">
        <v>1156</v>
      </c>
      <c r="B2743" s="49"/>
      <c r="C2743" s="19"/>
      <c r="D2743" s="19"/>
      <c r="E2743" s="37"/>
      <c r="F2743" s="49"/>
      <c r="G2743" s="19"/>
      <c r="H2743" s="19"/>
      <c r="I2743" s="32"/>
      <c r="J2743" s="19"/>
      <c r="K2743" s="19"/>
      <c r="L2743" s="19"/>
      <c r="M2743" s="43"/>
      <c r="N2743" s="28"/>
      <c r="O2743" s="19"/>
      <c r="P2743" s="19"/>
    </row>
    <row r="2744" ht="46.65" customHeight="1">
      <c r="A2744" t="s" s="20">
        <v>1157</v>
      </c>
      <c r="B2744" t="s" s="21">
        <v>789</v>
      </c>
      <c r="C2744" t="s" s="22">
        <v>1158</v>
      </c>
      <c r="D2744" t="s" s="22">
        <v>1159</v>
      </c>
      <c r="E2744" s="23"/>
      <c r="F2744" t="s" s="21">
        <v>792</v>
      </c>
      <c r="G2744" t="s" s="24">
        <v>1158</v>
      </c>
      <c r="H2744" t="s" s="24">
        <v>1159</v>
      </c>
      <c r="I2744" s="25"/>
      <c r="J2744" t="s" s="21">
        <v>1160</v>
      </c>
      <c r="K2744" t="s" s="26">
        <v>1161</v>
      </c>
      <c r="L2744" t="s" s="26">
        <v>1162</v>
      </c>
      <c r="M2744" s="43"/>
      <c r="N2744" s="19"/>
      <c r="O2744" s="19"/>
      <c r="P2744" s="19"/>
    </row>
    <row r="2745" ht="16.6" customHeight="1">
      <c r="A2745" s="29">
        <v>44197</v>
      </c>
      <c r="B2745" s="30">
        <v>33.5</v>
      </c>
      <c r="C2745" s="19">
        <v>36.7</v>
      </c>
      <c r="D2745" s="19">
        <v>36.7095238095238</v>
      </c>
      <c r="E2745" s="31"/>
      <c r="F2745" s="30">
        <v>15.9</v>
      </c>
      <c r="G2745" s="19">
        <v>19.7</v>
      </c>
      <c r="H2745" s="19">
        <v>19.7857142857143</v>
      </c>
      <c r="I2745" s="32"/>
      <c r="J2745" s="19">
        <v>8.636000000000109</v>
      </c>
      <c r="K2745" s="19">
        <v>5.36666666666667</v>
      </c>
      <c r="L2745" s="19">
        <v>11.0636363636364</v>
      </c>
      <c r="M2745" s="58"/>
      <c r="N2745" s="19"/>
      <c r="O2745" s="19"/>
      <c r="P2745" s="19"/>
    </row>
    <row r="2746" ht="16.6" customHeight="1">
      <c r="A2746" s="29">
        <v>44228</v>
      </c>
      <c r="B2746" s="30">
        <v>35.5</v>
      </c>
      <c r="C2746" s="19">
        <v>35.2</v>
      </c>
      <c r="D2746" s="19">
        <v>35.2454545454545</v>
      </c>
      <c r="E2746" s="31"/>
      <c r="F2746" s="30">
        <v>17.6</v>
      </c>
      <c r="G2746" s="19">
        <v>19</v>
      </c>
      <c r="H2746" s="19">
        <v>19.0227272727273</v>
      </c>
      <c r="I2746" s="32"/>
      <c r="J2746" s="19">
        <v>18.0340000000002</v>
      </c>
      <c r="K2746" s="19">
        <v>8.922222222222221</v>
      </c>
      <c r="L2746" s="19">
        <v>22</v>
      </c>
      <c r="M2746" s="58"/>
      <c r="N2746" s="19"/>
      <c r="O2746" s="19"/>
      <c r="P2746" s="19"/>
    </row>
    <row r="2747" ht="16.6" customHeight="1">
      <c r="A2747" s="29">
        <v>44256</v>
      </c>
      <c r="B2747" s="30">
        <v>32.2</v>
      </c>
      <c r="C2747" s="19">
        <v>31.7</v>
      </c>
      <c r="D2747" s="19">
        <v>31.7727272727273</v>
      </c>
      <c r="E2747" s="31"/>
      <c r="F2747" s="30">
        <v>14.5</v>
      </c>
      <c r="G2747" s="19">
        <v>16.2</v>
      </c>
      <c r="H2747" s="19">
        <v>16.1772727272727</v>
      </c>
      <c r="I2747" s="32"/>
      <c r="J2747" s="19">
        <v>11.6840000000001</v>
      </c>
      <c r="K2747" s="19">
        <v>6.52222222222222</v>
      </c>
      <c r="L2747" s="19">
        <v>16.7909090909091</v>
      </c>
      <c r="M2747" s="58"/>
      <c r="N2747" s="19"/>
      <c r="O2747" s="19"/>
      <c r="P2747" s="19"/>
    </row>
    <row r="2748" ht="16.6" customHeight="1">
      <c r="A2748" s="29">
        <v>44287</v>
      </c>
      <c r="B2748" s="30">
        <v>26.9</v>
      </c>
      <c r="C2748" s="19">
        <v>27.3</v>
      </c>
      <c r="D2748" s="19">
        <v>27.4454545454545</v>
      </c>
      <c r="E2748" s="31"/>
      <c r="F2748" s="30">
        <v>10.2</v>
      </c>
      <c r="G2748" s="19">
        <v>12.3</v>
      </c>
      <c r="H2748" s="19">
        <v>12.4318181818182</v>
      </c>
      <c r="I2748" s="32"/>
      <c r="J2748" s="19">
        <v>9.14400000000011</v>
      </c>
      <c r="K2748" s="19">
        <v>8.47777777777778</v>
      </c>
      <c r="L2748" s="19">
        <v>12.2090909090909</v>
      </c>
      <c r="M2748" s="58"/>
      <c r="N2748" s="19"/>
      <c r="O2748" s="19"/>
      <c r="P2748" s="19"/>
    </row>
    <row r="2749" ht="16.6" customHeight="1">
      <c r="A2749" s="29">
        <v>44317</v>
      </c>
      <c r="B2749" s="30">
        <v>21.7</v>
      </c>
      <c r="C2749" s="19">
        <v>22.4</v>
      </c>
      <c r="D2749" s="19">
        <v>22.2818181818182</v>
      </c>
      <c r="E2749" s="31"/>
      <c r="F2749" s="30">
        <v>6.8</v>
      </c>
      <c r="G2749" s="19">
        <v>8.1</v>
      </c>
      <c r="H2749" s="19">
        <v>8.02272727272727</v>
      </c>
      <c r="I2749" s="32"/>
      <c r="J2749" s="19">
        <v>16.5100000000002</v>
      </c>
      <c r="K2749" s="19">
        <v>11.6555555555556</v>
      </c>
      <c r="L2749" s="19">
        <v>10.9090909090909</v>
      </c>
      <c r="M2749" s="58"/>
      <c r="N2749" s="19"/>
      <c r="O2749" s="19"/>
      <c r="P2749" s="19"/>
    </row>
    <row r="2750" ht="16.6" customHeight="1">
      <c r="A2750" s="29">
        <v>44348</v>
      </c>
      <c r="B2750" s="30">
        <v>18.2</v>
      </c>
      <c r="C2750" s="19">
        <v>18.8</v>
      </c>
      <c r="D2750" s="19">
        <v>18.7772727272727</v>
      </c>
      <c r="E2750" s="31"/>
      <c r="F2750" s="30">
        <v>3.6</v>
      </c>
      <c r="G2750" s="19">
        <v>5.2</v>
      </c>
      <c r="H2750" s="19">
        <v>5.19090909090909</v>
      </c>
      <c r="I2750" s="32"/>
      <c r="J2750" s="19">
        <v>20.8280000000003</v>
      </c>
      <c r="K2750" s="19">
        <v>23.6</v>
      </c>
      <c r="L2750" s="19">
        <v>13.2363636363636</v>
      </c>
      <c r="M2750" s="58"/>
      <c r="N2750" s="19"/>
      <c r="O2750" s="19"/>
      <c r="P2750" s="19"/>
    </row>
    <row r="2751" ht="16.6" customHeight="1">
      <c r="A2751" s="29">
        <v>44378</v>
      </c>
      <c r="B2751" s="30">
        <v>18.3</v>
      </c>
      <c r="C2751" s="19">
        <v>19</v>
      </c>
      <c r="D2751" s="19">
        <v>19.1952380952381</v>
      </c>
      <c r="E2751" s="31"/>
      <c r="F2751" s="30">
        <v>2.8</v>
      </c>
      <c r="G2751" s="19">
        <v>4.6</v>
      </c>
      <c r="H2751" s="19">
        <v>4.60952380952381</v>
      </c>
      <c r="I2751" s="32"/>
      <c r="J2751" s="19">
        <v>13.4620000000002</v>
      </c>
      <c r="K2751" s="19">
        <v>10.5777777777778</v>
      </c>
      <c r="L2751" s="19">
        <v>10.1636363636364</v>
      </c>
      <c r="M2751" s="58"/>
      <c r="N2751" s="19"/>
      <c r="O2751" s="19"/>
      <c r="P2751" s="19"/>
    </row>
    <row r="2752" ht="16.6" customHeight="1">
      <c r="A2752" s="29">
        <v>44409</v>
      </c>
      <c r="B2752" s="30">
        <v>20</v>
      </c>
      <c r="C2752" s="19">
        <v>21.2</v>
      </c>
      <c r="D2752" s="19">
        <v>21.165</v>
      </c>
      <c r="E2752" s="31"/>
      <c r="F2752" s="30">
        <v>4.4</v>
      </c>
      <c r="G2752" s="19">
        <v>5.7</v>
      </c>
      <c r="H2752" s="19">
        <v>5.665</v>
      </c>
      <c r="I2752" s="32"/>
      <c r="J2752" s="19">
        <v>18.0340000000002</v>
      </c>
      <c r="K2752" s="19">
        <v>13.0333333333333</v>
      </c>
      <c r="L2752" s="19">
        <v>12.5428571428571</v>
      </c>
      <c r="M2752" s="58"/>
      <c r="N2752" s="19"/>
      <c r="O2752" s="19"/>
      <c r="P2752" s="19"/>
    </row>
    <row r="2753" ht="16.6" customHeight="1">
      <c r="A2753" s="29">
        <v>44440</v>
      </c>
      <c r="B2753" s="30">
        <v>23.9</v>
      </c>
      <c r="C2753" s="19">
        <v>25.5</v>
      </c>
      <c r="D2753" s="19">
        <v>25.4285714285714</v>
      </c>
      <c r="E2753" s="31"/>
      <c r="F2753" s="30">
        <v>6.5</v>
      </c>
      <c r="G2753" s="19">
        <v>9</v>
      </c>
      <c r="H2753" s="19">
        <v>8.952380952380951</v>
      </c>
      <c r="I2753" s="32"/>
      <c r="J2753" s="19">
        <v>14.2240000000002</v>
      </c>
      <c r="K2753" s="19">
        <v>7.17777777777778</v>
      </c>
      <c r="L2753" s="19">
        <v>10.4</v>
      </c>
      <c r="M2753" s="58"/>
      <c r="N2753" s="19"/>
      <c r="O2753" s="19"/>
      <c r="P2753" s="19"/>
    </row>
    <row r="2754" ht="16.6" customHeight="1">
      <c r="A2754" s="29">
        <v>44470</v>
      </c>
      <c r="B2754" s="30">
        <v>27.9</v>
      </c>
      <c r="C2754" s="19">
        <v>28.6</v>
      </c>
      <c r="D2754" s="19">
        <v>28.8571428571429</v>
      </c>
      <c r="E2754" s="31"/>
      <c r="F2754" s="30">
        <v>9.4</v>
      </c>
      <c r="G2754" s="19">
        <v>12.2</v>
      </c>
      <c r="H2754" s="19">
        <v>12.1761904761905</v>
      </c>
      <c r="I2754" s="32"/>
      <c r="J2754" s="19">
        <v>18.0340000000002</v>
      </c>
      <c r="K2754" s="19">
        <v>15.8222222222222</v>
      </c>
      <c r="L2754" s="19">
        <v>15.1285714285714</v>
      </c>
      <c r="M2754" s="58"/>
      <c r="N2754" s="19"/>
      <c r="O2754" s="19"/>
      <c r="P2754" s="19"/>
    </row>
    <row r="2755" ht="16.6" customHeight="1">
      <c r="A2755" s="29">
        <v>44501</v>
      </c>
      <c r="B2755" s="30">
        <v>31.8</v>
      </c>
      <c r="C2755" s="19">
        <v>31.8</v>
      </c>
      <c r="D2755" s="19">
        <v>32.0285714285714</v>
      </c>
      <c r="E2755" s="31"/>
      <c r="F2755" s="30">
        <v>13.1</v>
      </c>
      <c r="G2755" s="19">
        <v>15.5</v>
      </c>
      <c r="H2755" s="19">
        <v>15.5333333333333</v>
      </c>
      <c r="I2755" s="32"/>
      <c r="J2755" s="19">
        <v>13.4620000000002</v>
      </c>
      <c r="K2755" s="19">
        <v>7.66666666666667</v>
      </c>
      <c r="L2755" s="19">
        <v>21.047619047619</v>
      </c>
      <c r="M2755" s="58"/>
      <c r="N2755" s="19"/>
      <c r="O2755" s="19">
        <f>AVERAGE(B2757,F2757)</f>
        <v>18.4666666666667</v>
      </c>
      <c r="P2755" t="s" s="34">
        <v>16</v>
      </c>
    </row>
    <row r="2756" ht="16.6" customHeight="1">
      <c r="A2756" s="29">
        <v>44531</v>
      </c>
      <c r="B2756" s="30">
        <v>32.9</v>
      </c>
      <c r="C2756" s="19">
        <v>34.2</v>
      </c>
      <c r="D2756" s="19">
        <v>34.2428571428571</v>
      </c>
      <c r="E2756" s="31"/>
      <c r="F2756" s="30">
        <v>15.6</v>
      </c>
      <c r="G2756" s="19">
        <v>17.6</v>
      </c>
      <c r="H2756" s="19">
        <v>17.6714285714286</v>
      </c>
      <c r="I2756" s="32"/>
      <c r="J2756" s="19">
        <v>15.7480000000002</v>
      </c>
      <c r="K2756" s="19">
        <v>15.9777777777778</v>
      </c>
      <c r="L2756" s="19">
        <v>20.9714285714286</v>
      </c>
      <c r="M2756" s="58"/>
      <c r="N2756" s="49"/>
      <c r="O2756" s="19">
        <f>AVERAGE(D2757,H2757)</f>
        <v>19.9328607503608</v>
      </c>
      <c r="P2756" t="s" s="34">
        <v>17</v>
      </c>
    </row>
    <row r="2757" ht="16.6" customHeight="1">
      <c r="A2757" t="s" s="35">
        <v>18</v>
      </c>
      <c r="B2757" s="36">
        <f>AVERAGE(B2745:B2756)</f>
        <v>26.9</v>
      </c>
      <c r="C2757" s="36">
        <f>AVERAGE(C2745:C2756)</f>
        <v>27.7</v>
      </c>
      <c r="D2757" s="36">
        <f>AVERAGE(D2745:D2756)</f>
        <v>27.7624693362193</v>
      </c>
      <c r="E2757" s="37"/>
      <c r="F2757" s="36">
        <f>AVERAGE(F2745:F2756)</f>
        <v>10.0333333333333</v>
      </c>
      <c r="G2757" s="36">
        <f>AVERAGE(G2745:G2756)</f>
        <v>12.0916666666667</v>
      </c>
      <c r="H2757" s="36">
        <f>AVERAGE(H2745:H2756)</f>
        <v>12.1032521645022</v>
      </c>
      <c r="I2757" s="38"/>
      <c r="J2757" s="36">
        <f>AVERAGE(J2745:J2756)</f>
        <v>14.8166666666669</v>
      </c>
      <c r="K2757" s="36">
        <f>AVERAGE(K2745:K2756)</f>
        <v>11.2333333333333</v>
      </c>
      <c r="L2757" s="36">
        <f>AVERAGE(L2745:L2756)</f>
        <v>14.705266955267</v>
      </c>
      <c r="M2757" s="58"/>
      <c r="N2757" s="19"/>
      <c r="O2757" s="19">
        <f>O2756-O2755</f>
        <v>1.4661940836941</v>
      </c>
      <c r="P2757" t="s" s="39">
        <v>19</v>
      </c>
    </row>
    <row r="2758" ht="16.6" customHeight="1">
      <c r="A2758" t="s" s="40">
        <v>20</v>
      </c>
      <c r="B2758" s="76"/>
      <c r="C2758" s="76"/>
      <c r="D2758" t="s" s="40">
        <v>55</v>
      </c>
      <c r="E2758" s="42"/>
      <c r="F2758" s="76"/>
      <c r="G2758" s="76"/>
      <c r="H2758" t="s" s="40">
        <v>21</v>
      </c>
      <c r="I2758" s="32"/>
      <c r="J2758" s="19"/>
      <c r="K2758" s="19"/>
      <c r="L2758" s="19"/>
      <c r="M2758" s="43"/>
      <c r="N2758" s="19"/>
      <c r="O2758" s="19"/>
      <c r="P2758" s="19"/>
    </row>
    <row r="2759" ht="16.6" customHeight="1">
      <c r="A2759" s="77"/>
      <c r="B2759" s="76"/>
      <c r="C2759" s="76"/>
      <c r="D2759" s="76"/>
      <c r="E2759" s="42"/>
      <c r="F2759" s="76"/>
      <c r="G2759" s="76"/>
      <c r="H2759" s="76"/>
      <c r="I2759" s="32"/>
      <c r="J2759" s="19"/>
      <c r="K2759" s="19"/>
      <c r="L2759" s="19"/>
      <c r="M2759" s="43"/>
      <c r="N2759" s="19"/>
      <c r="O2759" s="28"/>
      <c r="P2759" s="28"/>
    </row>
    <row r="2760" ht="46.65" customHeight="1">
      <c r="A2760" t="s" s="20">
        <v>1163</v>
      </c>
      <c r="B2760" t="s" s="21">
        <v>524</v>
      </c>
      <c r="C2760" t="s" s="22">
        <v>1164</v>
      </c>
      <c r="D2760" t="s" s="22">
        <v>1165</v>
      </c>
      <c r="E2760" s="23"/>
      <c r="F2760" t="s" s="21">
        <v>527</v>
      </c>
      <c r="G2760" t="s" s="24">
        <v>1164</v>
      </c>
      <c r="H2760" t="s" s="24">
        <v>1165</v>
      </c>
      <c r="I2760" s="25"/>
      <c r="J2760" t="s" s="21">
        <v>33</v>
      </c>
      <c r="K2760" t="s" s="26">
        <v>1166</v>
      </c>
      <c r="L2760" t="s" s="26">
        <v>1167</v>
      </c>
      <c r="M2760" s="43"/>
      <c r="N2760" s="19"/>
      <c r="O2760" s="19"/>
      <c r="P2760" s="46"/>
    </row>
    <row r="2761" ht="16.6" customHeight="1">
      <c r="A2761" s="29">
        <v>44197</v>
      </c>
      <c r="B2761" s="30">
        <v>25.8</v>
      </c>
      <c r="C2761" s="19">
        <v>25.9</v>
      </c>
      <c r="D2761" s="19">
        <v>27.3136363636364</v>
      </c>
      <c r="E2761" s="31"/>
      <c r="F2761" s="30">
        <v>16.9</v>
      </c>
      <c r="G2761" s="19">
        <v>16.7</v>
      </c>
      <c r="H2761" s="19">
        <v>17.3181818181818</v>
      </c>
      <c r="I2761" s="32"/>
      <c r="J2761" s="19">
        <v>15.2400000000002</v>
      </c>
      <c r="K2761" s="19">
        <v>15.9122448979592</v>
      </c>
      <c r="L2761" s="19">
        <v>27.6181818181818</v>
      </c>
      <c r="M2761" s="58"/>
      <c r="N2761" s="19"/>
      <c r="O2761" s="19"/>
      <c r="P2761" s="47"/>
    </row>
    <row r="2762" ht="16.6" customHeight="1">
      <c r="A2762" s="29">
        <v>44228</v>
      </c>
      <c r="B2762" s="30">
        <v>25.8</v>
      </c>
      <c r="C2762" s="19">
        <v>25.7</v>
      </c>
      <c r="D2762" s="19">
        <v>26.4</v>
      </c>
      <c r="E2762" s="31"/>
      <c r="F2762" s="30">
        <v>17.4</v>
      </c>
      <c r="G2762" s="19">
        <v>17.1</v>
      </c>
      <c r="H2762" s="19">
        <v>17.5136363636364</v>
      </c>
      <c r="I2762" s="32"/>
      <c r="J2762" s="19">
        <v>17.7800000000002</v>
      </c>
      <c r="K2762" s="19">
        <v>18.7959183673469</v>
      </c>
      <c r="L2762" s="19">
        <v>23.3285714285714</v>
      </c>
      <c r="M2762" s="58"/>
      <c r="N2762" s="19"/>
      <c r="O2762" s="19"/>
      <c r="P2762" s="47"/>
    </row>
    <row r="2763" ht="16.6" customHeight="1">
      <c r="A2763" s="29">
        <v>44256</v>
      </c>
      <c r="B2763" s="30">
        <v>25.3</v>
      </c>
      <c r="C2763" s="19">
        <v>25.2</v>
      </c>
      <c r="D2763" s="19">
        <v>25.7454545454545</v>
      </c>
      <c r="E2763" s="31"/>
      <c r="F2763" s="30">
        <v>16.1</v>
      </c>
      <c r="G2763" s="19">
        <v>16</v>
      </c>
      <c r="H2763" s="19">
        <v>16.0909090909091</v>
      </c>
      <c r="I2763" s="32"/>
      <c r="J2763" s="19">
        <v>21.0820000000003</v>
      </c>
      <c r="K2763" s="19">
        <v>19.5224489795918</v>
      </c>
      <c r="L2763" s="19">
        <v>31.3136363636364</v>
      </c>
      <c r="M2763" s="58"/>
      <c r="N2763" s="19"/>
      <c r="O2763" s="19"/>
      <c r="P2763" s="47"/>
    </row>
    <row r="2764" ht="16.6" customHeight="1">
      <c r="A2764" s="29">
        <v>44287</v>
      </c>
      <c r="B2764" s="30">
        <v>24.1</v>
      </c>
      <c r="C2764" s="19">
        <v>23.7</v>
      </c>
      <c r="D2764" s="19">
        <v>24.6136363636364</v>
      </c>
      <c r="E2764" s="31"/>
      <c r="F2764" s="30">
        <v>13.5</v>
      </c>
      <c r="G2764" s="19">
        <v>13.4</v>
      </c>
      <c r="H2764" s="19">
        <v>13.8545454545455</v>
      </c>
      <c r="I2764" s="32"/>
      <c r="J2764" s="19">
        <v>26.4160000000003</v>
      </c>
      <c r="K2764" s="19">
        <v>22.9285714285714</v>
      </c>
      <c r="L2764" s="19">
        <v>28.2727272727273</v>
      </c>
      <c r="M2764" s="58"/>
      <c r="N2764" s="19"/>
      <c r="O2764" s="19"/>
      <c r="P2764" s="47"/>
    </row>
    <row r="2765" ht="16.6" customHeight="1">
      <c r="A2765" s="29">
        <v>44317</v>
      </c>
      <c r="B2765" s="30">
        <v>21.4</v>
      </c>
      <c r="C2765" s="19">
        <v>21.1</v>
      </c>
      <c r="D2765" s="19">
        <v>21.5454545454545</v>
      </c>
      <c r="E2765" s="31"/>
      <c r="F2765" s="30">
        <v>10.4</v>
      </c>
      <c r="G2765" s="19">
        <v>10.6</v>
      </c>
      <c r="H2765" s="19">
        <v>10.6</v>
      </c>
      <c r="I2765" s="32"/>
      <c r="J2765" s="19">
        <v>32.5120000000004</v>
      </c>
      <c r="K2765" s="19">
        <v>32.5897959183673</v>
      </c>
      <c r="L2765" s="19">
        <v>25.9</v>
      </c>
      <c r="M2765" s="58"/>
      <c r="N2765" s="19"/>
      <c r="O2765" s="19"/>
      <c r="P2765" s="47"/>
    </row>
    <row r="2766" ht="16.6" customHeight="1">
      <c r="A2766" s="29">
        <v>44348</v>
      </c>
      <c r="B2766" s="30">
        <v>18.7</v>
      </c>
      <c r="C2766" s="19">
        <v>18.7</v>
      </c>
      <c r="D2766" s="19">
        <v>19.0681818181818</v>
      </c>
      <c r="E2766" s="31"/>
      <c r="F2766" s="30">
        <v>7.9</v>
      </c>
      <c r="G2766" s="19">
        <v>8.199999999999999</v>
      </c>
      <c r="H2766" s="19">
        <v>8.11363636363636</v>
      </c>
      <c r="I2766" s="32"/>
      <c r="J2766" s="19">
        <v>26.9240000000003</v>
      </c>
      <c r="K2766" s="19">
        <v>29.1208333333333</v>
      </c>
      <c r="L2766" s="19">
        <v>35.0380952380952</v>
      </c>
      <c r="M2766" s="58"/>
      <c r="N2766" s="19"/>
      <c r="O2766" s="19"/>
      <c r="P2766" s="47"/>
    </row>
    <row r="2767" ht="16.6" customHeight="1">
      <c r="A2767" s="29">
        <v>44378</v>
      </c>
      <c r="B2767" s="30">
        <v>18.2</v>
      </c>
      <c r="C2767" s="19">
        <v>18</v>
      </c>
      <c r="D2767" s="19">
        <v>18.7428571428571</v>
      </c>
      <c r="E2767" s="31"/>
      <c r="F2767" s="30">
        <v>6.8</v>
      </c>
      <c r="G2767" s="19">
        <v>7.1</v>
      </c>
      <c r="H2767" s="19">
        <v>7.31428571428571</v>
      </c>
      <c r="I2767" s="32"/>
      <c r="J2767" s="19">
        <v>22.6060000000003</v>
      </c>
      <c r="K2767" s="19">
        <v>21.74375</v>
      </c>
      <c r="L2767" s="19">
        <v>24.3681818181818</v>
      </c>
      <c r="M2767" s="58"/>
      <c r="N2767" s="19"/>
      <c r="O2767" s="19"/>
      <c r="P2767" s="47"/>
    </row>
    <row r="2768" ht="16.6" customHeight="1">
      <c r="A2768" s="29">
        <v>44409</v>
      </c>
      <c r="B2768" s="30">
        <v>19.6</v>
      </c>
      <c r="C2768" s="19">
        <v>19.2</v>
      </c>
      <c r="D2768" s="19">
        <v>20.1285714285714</v>
      </c>
      <c r="E2768" s="31"/>
      <c r="F2768" s="30">
        <v>7.2</v>
      </c>
      <c r="G2768" s="19">
        <v>7.5</v>
      </c>
      <c r="H2768" s="19">
        <v>7.98095238095238</v>
      </c>
      <c r="I2768" s="32"/>
      <c r="J2768" s="19">
        <v>23.8760000000003</v>
      </c>
      <c r="K2768" s="19">
        <v>24.15625</v>
      </c>
      <c r="L2768" s="19">
        <v>30.0142857142857</v>
      </c>
      <c r="M2768" s="58"/>
      <c r="N2768" s="19"/>
      <c r="O2768" s="19"/>
      <c r="P2768" s="33"/>
    </row>
    <row r="2769" ht="16.6" customHeight="1">
      <c r="A2769" s="29">
        <v>44440</v>
      </c>
      <c r="B2769" s="30">
        <v>21.3</v>
      </c>
      <c r="C2769" s="19">
        <v>21.4</v>
      </c>
      <c r="D2769" s="19">
        <v>22.752380952381</v>
      </c>
      <c r="E2769" s="31"/>
      <c r="F2769" s="30">
        <v>8.800000000000001</v>
      </c>
      <c r="G2769" s="19">
        <v>9.199999999999999</v>
      </c>
      <c r="H2769" s="19">
        <v>9.604761904761901</v>
      </c>
      <c r="I2769" s="32"/>
      <c r="J2769" s="19">
        <v>19.3040000000002</v>
      </c>
      <c r="K2769" s="19">
        <v>19.7125</v>
      </c>
      <c r="L2769" s="19">
        <v>24.5809523809524</v>
      </c>
      <c r="M2769" s="58"/>
      <c r="N2769" s="19"/>
      <c r="O2769" s="19"/>
      <c r="P2769" s="33"/>
    </row>
    <row r="2770" ht="16.6" customHeight="1">
      <c r="A2770" s="29">
        <v>44470</v>
      </c>
      <c r="B2770" s="30">
        <v>22.9</v>
      </c>
      <c r="C2770" s="19">
        <v>23.1</v>
      </c>
      <c r="D2770" s="19">
        <v>24.5809523809524</v>
      </c>
      <c r="E2770" s="31"/>
      <c r="F2770" s="30">
        <v>11</v>
      </c>
      <c r="G2770" s="19">
        <v>11.4</v>
      </c>
      <c r="H2770" s="19">
        <v>11.9904761904762</v>
      </c>
      <c r="I2770" s="32"/>
      <c r="J2770" s="19">
        <v>17.7800000000002</v>
      </c>
      <c r="K2770" s="19">
        <v>18.0795918367347</v>
      </c>
      <c r="L2770" s="19">
        <v>16.5238095238095</v>
      </c>
      <c r="M2770" s="58"/>
      <c r="N2770" s="19"/>
      <c r="O2770" s="19"/>
      <c r="P2770" s="33"/>
    </row>
    <row r="2771" ht="16.6" customHeight="1">
      <c r="A2771" s="29">
        <v>44501</v>
      </c>
      <c r="B2771" s="30">
        <v>23.8</v>
      </c>
      <c r="C2771" s="19">
        <v>24.2</v>
      </c>
      <c r="D2771" s="19">
        <v>25.8952380952381</v>
      </c>
      <c r="E2771" s="31"/>
      <c r="F2771" s="30">
        <v>13.7</v>
      </c>
      <c r="G2771" s="19">
        <v>13.5</v>
      </c>
      <c r="H2771" s="19">
        <v>14.047619047619</v>
      </c>
      <c r="I2771" s="32"/>
      <c r="J2771" s="19">
        <v>16.7640000000002</v>
      </c>
      <c r="K2771" s="19">
        <v>16.742</v>
      </c>
      <c r="L2771" s="19">
        <v>27.5368421052632</v>
      </c>
      <c r="M2771" s="58"/>
      <c r="N2771" s="19"/>
      <c r="O2771" s="19">
        <f>AVERAGE(B2773,F2773)</f>
        <v>17.3958333333333</v>
      </c>
      <c r="P2771" t="s" s="34">
        <v>16</v>
      </c>
    </row>
    <row r="2772" ht="16.6" customHeight="1">
      <c r="A2772" s="29">
        <v>44531</v>
      </c>
      <c r="B2772" s="30">
        <v>25.3</v>
      </c>
      <c r="C2772" s="19">
        <v>24.9</v>
      </c>
      <c r="D2772" s="19">
        <v>26.5857142857143</v>
      </c>
      <c r="E2772" s="31"/>
      <c r="F2772" s="30">
        <v>15.6</v>
      </c>
      <c r="G2772" s="19">
        <v>15.2</v>
      </c>
      <c r="H2772" s="19">
        <v>15.547619047619</v>
      </c>
      <c r="I2772" s="32"/>
      <c r="J2772" s="19">
        <v>13.2080000000002</v>
      </c>
      <c r="K2772" s="19">
        <v>12.878</v>
      </c>
      <c r="L2772" s="19">
        <v>28.5761904761905</v>
      </c>
      <c r="M2772" s="58"/>
      <c r="N2772" s="49"/>
      <c r="O2772" s="19">
        <f>AVERAGE(D2773,H2773)</f>
        <v>18.0561958874459</v>
      </c>
      <c r="P2772" t="s" s="34">
        <v>17</v>
      </c>
    </row>
    <row r="2773" ht="16.6" customHeight="1">
      <c r="A2773" t="s" s="35">
        <v>18</v>
      </c>
      <c r="B2773" s="36">
        <f>AVERAGE(B2761:B2772)</f>
        <v>22.6833333333333</v>
      </c>
      <c r="C2773" s="36">
        <f>AVERAGE(C2761:C2772)</f>
        <v>22.5916666666667</v>
      </c>
      <c r="D2773" s="36">
        <f>AVERAGE(D2761:D2772)</f>
        <v>23.6143398268398</v>
      </c>
      <c r="E2773" s="37"/>
      <c r="F2773" s="36">
        <f>AVERAGE(F2761:F2772)</f>
        <v>12.1083333333333</v>
      </c>
      <c r="G2773" s="36">
        <f>AVERAGE(G2761:G2772)</f>
        <v>12.1583333333333</v>
      </c>
      <c r="H2773" s="36">
        <f>AVERAGE(H2761:H2772)</f>
        <v>12.4980519480519</v>
      </c>
      <c r="I2773" s="38"/>
      <c r="J2773" s="36">
        <f>AVERAGE(J2761:J2772)</f>
        <v>21.1243333333336</v>
      </c>
      <c r="K2773" s="36">
        <f>AVERAGE(K2761:K2772)</f>
        <v>21.0151587301587</v>
      </c>
      <c r="L2773" s="36">
        <f>AVERAGE(L2761:L2772)</f>
        <v>26.9226228449913</v>
      </c>
      <c r="M2773" s="58"/>
      <c r="N2773" s="19"/>
      <c r="O2773" s="19">
        <f>O2772-O2771</f>
        <v>0.6603625541126</v>
      </c>
      <c r="P2773" t="s" s="39">
        <v>19</v>
      </c>
    </row>
    <row r="2774" ht="16.6" customHeight="1">
      <c r="A2774" t="s" s="40">
        <v>20</v>
      </c>
      <c r="B2774" s="76"/>
      <c r="C2774" s="76"/>
      <c r="D2774" s="76"/>
      <c r="E2774" s="42"/>
      <c r="F2774" s="76"/>
      <c r="G2774" s="76"/>
      <c r="H2774" t="s" s="40">
        <v>21</v>
      </c>
      <c r="I2774" s="32"/>
      <c r="J2774" s="19"/>
      <c r="K2774" s="19"/>
      <c r="L2774" s="19"/>
      <c r="M2774" s="43"/>
      <c r="N2774" s="19"/>
      <c r="O2774" s="19"/>
      <c r="P2774" s="19"/>
    </row>
    <row r="2775" ht="16.6" customHeight="1">
      <c r="A2775" s="77"/>
      <c r="B2775" s="76"/>
      <c r="C2775" s="76"/>
      <c r="D2775" s="76"/>
      <c r="E2775" s="42"/>
      <c r="F2775" s="76"/>
      <c r="G2775" s="76"/>
      <c r="H2775" s="76"/>
      <c r="I2775" s="32"/>
      <c r="J2775" s="19"/>
      <c r="K2775" s="19"/>
      <c r="L2775" s="19"/>
      <c r="M2775" s="43"/>
      <c r="N2775" s="19"/>
      <c r="O2775" s="19"/>
      <c r="P2775" s="19"/>
    </row>
    <row r="2776" ht="46.65" customHeight="1">
      <c r="A2776" t="s" s="20">
        <v>1168</v>
      </c>
      <c r="B2776" t="s" s="21">
        <v>1169</v>
      </c>
      <c r="C2776" t="s" s="22">
        <v>1170</v>
      </c>
      <c r="D2776" t="s" s="22">
        <v>1171</v>
      </c>
      <c r="E2776" s="23"/>
      <c r="F2776" t="s" s="21">
        <v>1172</v>
      </c>
      <c r="G2776" t="s" s="24">
        <v>1170</v>
      </c>
      <c r="H2776" t="s" s="24">
        <v>1171</v>
      </c>
      <c r="I2776" s="25"/>
      <c r="J2776" t="s" s="21">
        <v>185</v>
      </c>
      <c r="K2776" t="s" s="26">
        <v>1173</v>
      </c>
      <c r="L2776" t="s" s="26">
        <v>1174</v>
      </c>
      <c r="M2776" t="s" s="56">
        <v>1175</v>
      </c>
      <c r="N2776" s="7"/>
      <c r="O2776" s="19"/>
      <c r="P2776" s="19"/>
    </row>
    <row r="2777" ht="16.6" customHeight="1">
      <c r="A2777" s="29">
        <v>44197</v>
      </c>
      <c r="B2777" s="30">
        <v>25.6</v>
      </c>
      <c r="C2777" s="19">
        <v>26.3</v>
      </c>
      <c r="D2777" s="19">
        <v>26.5772727272727</v>
      </c>
      <c r="E2777" s="31"/>
      <c r="F2777" s="30">
        <v>14.5</v>
      </c>
      <c r="G2777" s="19">
        <v>15.8</v>
      </c>
      <c r="H2777" s="19">
        <v>15.9363636363636</v>
      </c>
      <c r="I2777" s="32"/>
      <c r="J2777" s="33">
        <v>13.9700000000002</v>
      </c>
      <c r="K2777" s="33">
        <v>10.215</v>
      </c>
      <c r="L2777" s="33">
        <v>13.1454545454545</v>
      </c>
      <c r="M2777" s="7"/>
      <c r="N2777" s="7"/>
      <c r="O2777" s="19"/>
      <c r="P2777" s="19"/>
    </row>
    <row r="2778" ht="16.6" customHeight="1">
      <c r="A2778" s="29">
        <v>44228</v>
      </c>
      <c r="B2778" s="30">
        <v>26.1</v>
      </c>
      <c r="C2778" s="19">
        <v>25.9</v>
      </c>
      <c r="D2778" s="19">
        <v>25.7954545454545</v>
      </c>
      <c r="E2778" s="31"/>
      <c r="F2778" s="30">
        <v>15.2</v>
      </c>
      <c r="G2778" s="19">
        <v>16.1</v>
      </c>
      <c r="H2778" s="19">
        <v>16.1909090909091</v>
      </c>
      <c r="I2778" s="32"/>
      <c r="J2778" s="33">
        <v>12.9540000000002</v>
      </c>
      <c r="K2778" s="33">
        <v>13.3775</v>
      </c>
      <c r="L2778" s="33">
        <v>18.0636363636364</v>
      </c>
      <c r="M2778" s="7"/>
      <c r="N2778" s="7"/>
      <c r="O2778" s="19"/>
      <c r="P2778" s="19"/>
    </row>
    <row r="2779" ht="16.6" customHeight="1">
      <c r="A2779" s="29">
        <v>44256</v>
      </c>
      <c r="B2779" s="30">
        <v>24</v>
      </c>
      <c r="C2779" s="19">
        <v>24.4</v>
      </c>
      <c r="D2779" s="19">
        <v>24.6545454545455</v>
      </c>
      <c r="E2779" s="31"/>
      <c r="F2779" s="30">
        <v>13.8</v>
      </c>
      <c r="G2779" s="19">
        <v>14.6</v>
      </c>
      <c r="H2779" s="19">
        <v>14.7590909090909</v>
      </c>
      <c r="I2779" s="32"/>
      <c r="J2779" s="33">
        <v>20.8280000000003</v>
      </c>
      <c r="K2779" s="33">
        <v>19.835</v>
      </c>
      <c r="L2779" s="33">
        <v>17.2909090909091</v>
      </c>
      <c r="M2779" s="7"/>
      <c r="N2779" s="7"/>
      <c r="O2779" s="19"/>
      <c r="P2779" s="19"/>
    </row>
    <row r="2780" ht="16.6" customHeight="1">
      <c r="A2780" s="29">
        <v>44287</v>
      </c>
      <c r="B2780" s="30">
        <v>21.6</v>
      </c>
      <c r="C2780" s="19">
        <v>22.4</v>
      </c>
      <c r="D2780" s="19">
        <v>22.6636363636364</v>
      </c>
      <c r="E2780" s="31"/>
      <c r="F2780" s="30">
        <v>12.1</v>
      </c>
      <c r="G2780" s="19">
        <v>12.2</v>
      </c>
      <c r="H2780" s="19">
        <v>12.3818181818182</v>
      </c>
      <c r="I2780" s="32"/>
      <c r="J2780" s="33">
        <v>35.0520000000004</v>
      </c>
      <c r="K2780" s="33">
        <v>34.255</v>
      </c>
      <c r="L2780" s="33">
        <v>21.5</v>
      </c>
      <c r="M2780" s="7"/>
      <c r="N2780" s="7"/>
      <c r="O2780" s="19"/>
      <c r="P2780" s="19"/>
    </row>
    <row r="2781" ht="16.6" customHeight="1">
      <c r="A2781" s="29">
        <v>44317</v>
      </c>
      <c r="B2781" s="30">
        <v>18.9</v>
      </c>
      <c r="C2781" s="19">
        <v>19.5</v>
      </c>
      <c r="D2781" s="19">
        <v>19.5909090909091</v>
      </c>
      <c r="E2781" s="31"/>
      <c r="F2781" s="30">
        <v>10.2</v>
      </c>
      <c r="G2781" s="19">
        <v>10.4</v>
      </c>
      <c r="H2781" s="19">
        <v>10.4</v>
      </c>
      <c r="I2781" s="32"/>
      <c r="J2781" s="33">
        <v>59.6900000000007</v>
      </c>
      <c r="K2781" s="33">
        <v>56.9175</v>
      </c>
      <c r="L2781" s="33">
        <v>44.1090909090909</v>
      </c>
      <c r="M2781" s="7"/>
      <c r="N2781" s="7"/>
      <c r="O2781" s="19"/>
      <c r="P2781" s="19"/>
    </row>
    <row r="2782" ht="16.6" customHeight="1">
      <c r="A2782" s="29">
        <v>44348</v>
      </c>
      <c r="B2782" s="30">
        <v>16.4</v>
      </c>
      <c r="C2782" s="19">
        <v>16.8</v>
      </c>
      <c r="D2782" s="19">
        <v>16.8545454545455</v>
      </c>
      <c r="E2782" s="31"/>
      <c r="F2782" s="30">
        <v>8.800000000000001</v>
      </c>
      <c r="G2782" s="19">
        <v>8.4</v>
      </c>
      <c r="H2782" s="19">
        <v>8.368181818181821</v>
      </c>
      <c r="I2782" s="32"/>
      <c r="J2782" s="33">
        <v>81.534000000001</v>
      </c>
      <c r="K2782" s="33">
        <v>80.895</v>
      </c>
      <c r="L2782" s="33">
        <v>62.9545454545455</v>
      </c>
      <c r="M2782" s="7"/>
      <c r="N2782" s="7"/>
      <c r="O2782" s="19"/>
      <c r="P2782" s="19"/>
    </row>
    <row r="2783" ht="16.6" customHeight="1">
      <c r="A2783" s="29">
        <v>44378</v>
      </c>
      <c r="B2783" s="30">
        <v>15.8</v>
      </c>
      <c r="C2783" s="19">
        <v>16.1</v>
      </c>
      <c r="D2783" s="19">
        <v>16.1047619047619</v>
      </c>
      <c r="E2783" s="31"/>
      <c r="F2783" s="30">
        <v>7.7</v>
      </c>
      <c r="G2783" s="19">
        <v>7.4</v>
      </c>
      <c r="H2783" s="19">
        <v>7.43809523809524</v>
      </c>
      <c r="I2783" s="32"/>
      <c r="J2783" s="33">
        <v>76.4540000000009</v>
      </c>
      <c r="K2783" s="33">
        <v>78.55</v>
      </c>
      <c r="L2783" s="33">
        <v>57.4727272727273</v>
      </c>
      <c r="M2783" s="7"/>
      <c r="N2783" s="7"/>
      <c r="O2783" s="19"/>
      <c r="P2783" s="19"/>
    </row>
    <row r="2784" ht="16.6" customHeight="1">
      <c r="A2784" s="29">
        <v>44409</v>
      </c>
      <c r="B2784" s="30">
        <v>16.6</v>
      </c>
      <c r="C2784" s="19">
        <v>16.8</v>
      </c>
      <c r="D2784" s="19">
        <v>16.8047619047619</v>
      </c>
      <c r="E2784" s="31"/>
      <c r="F2784" s="30">
        <v>7.8</v>
      </c>
      <c r="G2784" s="19">
        <v>7.1</v>
      </c>
      <c r="H2784" s="19">
        <v>7.13809523809524</v>
      </c>
      <c r="I2784" s="32"/>
      <c r="J2784" s="33">
        <v>67.3100000000008</v>
      </c>
      <c r="K2784" s="33">
        <v>66.125</v>
      </c>
      <c r="L2784" s="33">
        <v>55.7333333333333</v>
      </c>
      <c r="M2784" s="7"/>
      <c r="N2784" s="7"/>
      <c r="O2784" s="19"/>
      <c r="P2784" s="19"/>
    </row>
    <row r="2785" ht="16.6" customHeight="1">
      <c r="A2785" s="29">
        <v>44440</v>
      </c>
      <c r="B2785" s="30">
        <v>18.1</v>
      </c>
      <c r="C2785" s="19">
        <v>18.7</v>
      </c>
      <c r="D2785" s="19">
        <v>18.8857142857143</v>
      </c>
      <c r="E2785" s="31"/>
      <c r="F2785" s="30">
        <v>8.4</v>
      </c>
      <c r="G2785" s="19">
        <v>8</v>
      </c>
      <c r="H2785" s="19">
        <v>7.93333333333333</v>
      </c>
      <c r="I2785" s="32"/>
      <c r="J2785" s="33">
        <v>49.5300000000006</v>
      </c>
      <c r="K2785" s="33">
        <v>50.1375</v>
      </c>
      <c r="L2785" s="33">
        <v>40.8380952380952</v>
      </c>
      <c r="M2785" s="7"/>
      <c r="N2785" s="7"/>
      <c r="O2785" s="19"/>
      <c r="P2785" s="19"/>
    </row>
    <row r="2786" ht="16.6" customHeight="1">
      <c r="A2786" s="29">
        <v>44470</v>
      </c>
      <c r="B2786" s="30">
        <v>20.4</v>
      </c>
      <c r="C2786" s="19">
        <v>21</v>
      </c>
      <c r="D2786" s="19">
        <v>21.1761904761905</v>
      </c>
      <c r="E2786" s="31"/>
      <c r="F2786" s="30">
        <v>9.9</v>
      </c>
      <c r="G2786" s="19">
        <v>9.6</v>
      </c>
      <c r="H2786" s="19">
        <v>9.633333333333329</v>
      </c>
      <c r="I2786" s="32"/>
      <c r="J2786" s="33">
        <v>35.3060000000004</v>
      </c>
      <c r="K2786" s="33">
        <v>33.585</v>
      </c>
      <c r="L2786" s="33">
        <v>28.3095238095238</v>
      </c>
      <c r="M2786" s="7"/>
      <c r="N2786" s="7"/>
      <c r="O2786" s="19"/>
      <c r="P2786" s="19"/>
    </row>
    <row r="2787" ht="16.6" customHeight="1">
      <c r="A2787" s="29">
        <v>44501</v>
      </c>
      <c r="B2787" s="30">
        <v>22.7</v>
      </c>
      <c r="C2787" s="19">
        <v>23.2</v>
      </c>
      <c r="D2787" s="19">
        <v>23.4619047619048</v>
      </c>
      <c r="E2787" s="31"/>
      <c r="F2787" s="30">
        <v>11.7</v>
      </c>
      <c r="G2787" s="19">
        <v>12</v>
      </c>
      <c r="H2787" s="19">
        <v>12.2</v>
      </c>
      <c r="I2787" s="32"/>
      <c r="J2787" s="33">
        <v>21.5900000000003</v>
      </c>
      <c r="K2787" s="33">
        <v>21.2125</v>
      </c>
      <c r="L2787" s="33">
        <v>20.7714285714286</v>
      </c>
      <c r="M2787" s="7"/>
      <c r="N2787" s="7"/>
      <c r="O2787" s="19">
        <f>AVERAGE(B2789,F2789)</f>
        <v>16.0083333333333</v>
      </c>
      <c r="P2787" t="s" s="34">
        <v>16</v>
      </c>
    </row>
    <row r="2788" ht="16.6" customHeight="1">
      <c r="A2788" s="29">
        <v>44531</v>
      </c>
      <c r="B2788" s="30">
        <v>24.4</v>
      </c>
      <c r="C2788" s="19">
        <v>24.8</v>
      </c>
      <c r="D2788" s="19">
        <v>25.247619047619</v>
      </c>
      <c r="E2788" s="31"/>
      <c r="F2788" s="30">
        <v>13.5</v>
      </c>
      <c r="G2788" s="19">
        <v>14</v>
      </c>
      <c r="H2788" s="19">
        <v>13.9190476190476</v>
      </c>
      <c r="I2788" s="32"/>
      <c r="J2788" s="33">
        <v>17.7800000000002</v>
      </c>
      <c r="K2788" s="33">
        <v>19.985</v>
      </c>
      <c r="L2788" s="33">
        <v>18.2952380952381</v>
      </c>
      <c r="M2788" s="7"/>
      <c r="N2788" s="7"/>
      <c r="O2788" s="19">
        <f>AVERAGE(D2789,H2789)</f>
        <v>16.4214826839827</v>
      </c>
      <c r="P2788" t="s" s="34">
        <v>17</v>
      </c>
    </row>
    <row r="2789" ht="16.6" customHeight="1">
      <c r="A2789" t="s" s="35">
        <v>18</v>
      </c>
      <c r="B2789" s="36">
        <f>AVERAGE(B2777:B2788)</f>
        <v>20.8833333333333</v>
      </c>
      <c r="C2789" s="36">
        <f>AVERAGE(C2777:C2788)</f>
        <v>21.325</v>
      </c>
      <c r="D2789" s="36">
        <f>AVERAGE(D2777:D2788)</f>
        <v>21.4847763347763</v>
      </c>
      <c r="E2789" s="37"/>
      <c r="F2789" s="36">
        <f>AVERAGE(F2777:F2788)</f>
        <v>11.1333333333333</v>
      </c>
      <c r="G2789" s="36">
        <f>AVERAGE(G2777:G2788)</f>
        <v>11.3</v>
      </c>
      <c r="H2789" s="36">
        <f>AVERAGE(H2777:H2788)</f>
        <v>11.358189033189</v>
      </c>
      <c r="I2789" s="38"/>
      <c r="J2789" s="36">
        <f>AVERAGE(J2777:J2788)</f>
        <v>40.9998333333338</v>
      </c>
      <c r="K2789" s="36">
        <f>AVERAGE(K2777:K2788)</f>
        <v>40.4241666666667</v>
      </c>
      <c r="L2789" s="36">
        <f>AVERAGE(L2777:L2788)</f>
        <v>33.2069985569986</v>
      </c>
      <c r="M2789" s="7"/>
      <c r="N2789" s="7"/>
      <c r="O2789" s="19">
        <f>O2788-O2787</f>
        <v>0.4131493506494</v>
      </c>
      <c r="P2789" t="s" s="39">
        <v>19</v>
      </c>
    </row>
    <row r="2790" ht="16.6" customHeight="1">
      <c r="A2790" t="s" s="40">
        <v>20</v>
      </c>
      <c r="B2790" s="76"/>
      <c r="C2790" s="76"/>
      <c r="D2790" s="76"/>
      <c r="E2790" s="42"/>
      <c r="F2790" s="76"/>
      <c r="G2790" s="76"/>
      <c r="H2790" t="s" s="40">
        <v>21</v>
      </c>
      <c r="I2790" s="32"/>
      <c r="J2790" s="19"/>
      <c r="K2790" s="19"/>
      <c r="L2790" s="19"/>
      <c r="M2790" s="43"/>
      <c r="N2790" s="19"/>
      <c r="O2790" s="19"/>
      <c r="P2790" s="19"/>
    </row>
    <row r="2791" ht="16.6" customHeight="1">
      <c r="A2791" s="77"/>
      <c r="B2791" s="76"/>
      <c r="C2791" s="76"/>
      <c r="D2791" s="76"/>
      <c r="E2791" s="42"/>
      <c r="F2791" s="76"/>
      <c r="G2791" s="76"/>
      <c r="H2791" s="76"/>
      <c r="I2791" s="32"/>
      <c r="J2791" s="19"/>
      <c r="K2791" s="19"/>
      <c r="L2791" s="19"/>
      <c r="M2791" s="43"/>
      <c r="N2791" s="19"/>
      <c r="O2791" s="28"/>
      <c r="P2791" s="19"/>
    </row>
    <row r="2792" ht="46.65" customHeight="1">
      <c r="A2792" t="s" s="20">
        <v>1176</v>
      </c>
      <c r="B2792" t="s" s="21">
        <v>38</v>
      </c>
      <c r="C2792" t="s" s="22">
        <v>1177</v>
      </c>
      <c r="D2792" t="s" s="22">
        <v>1178</v>
      </c>
      <c r="E2792" s="23"/>
      <c r="F2792" t="s" s="21">
        <v>41</v>
      </c>
      <c r="G2792" t="s" s="24">
        <v>1177</v>
      </c>
      <c r="H2792" t="s" s="24">
        <v>1178</v>
      </c>
      <c r="I2792" s="32"/>
      <c r="J2792" t="s" s="21">
        <v>423</v>
      </c>
      <c r="K2792" t="s" s="26">
        <v>1179</v>
      </c>
      <c r="L2792" t="s" s="26">
        <v>1180</v>
      </c>
      <c r="M2792" t="s" s="45">
        <v>1181</v>
      </c>
      <c r="N2792" s="7"/>
      <c r="O2792" s="19"/>
      <c r="P2792" s="19"/>
    </row>
    <row r="2793" ht="16.6" customHeight="1">
      <c r="A2793" s="29">
        <v>44197</v>
      </c>
      <c r="B2793" s="30">
        <v>29</v>
      </c>
      <c r="C2793" s="19">
        <v>29.3</v>
      </c>
      <c r="D2793" s="19">
        <v>30</v>
      </c>
      <c r="E2793" s="31"/>
      <c r="F2793" s="30">
        <v>15.1</v>
      </c>
      <c r="G2793" s="19">
        <v>16.1</v>
      </c>
      <c r="H2793" s="19">
        <v>16.9590909090909</v>
      </c>
      <c r="I2793" s="32"/>
      <c r="J2793" s="33">
        <v>10.1600000000001</v>
      </c>
      <c r="K2793" s="33">
        <v>8.014634146341461</v>
      </c>
      <c r="L2793" s="33">
        <v>14.5318181818182</v>
      </c>
      <c r="M2793" s="7"/>
      <c r="N2793" s="7"/>
      <c r="O2793" s="19"/>
      <c r="P2793" s="47"/>
    </row>
    <row r="2794" ht="16.6" customHeight="1">
      <c r="A2794" s="29">
        <v>44228</v>
      </c>
      <c r="B2794" s="30">
        <v>29.7</v>
      </c>
      <c r="C2794" s="19">
        <v>29.1</v>
      </c>
      <c r="D2794" s="19">
        <v>29.3363636363636</v>
      </c>
      <c r="E2794" s="31"/>
      <c r="F2794" s="30">
        <v>15.6</v>
      </c>
      <c r="G2794" s="19">
        <v>16.1</v>
      </c>
      <c r="H2794" s="19">
        <v>16.6590909090909</v>
      </c>
      <c r="I2794" s="32"/>
      <c r="J2794" s="33">
        <v>12.1920000000001</v>
      </c>
      <c r="K2794" s="33">
        <v>13.6609756097561</v>
      </c>
      <c r="L2794" s="33">
        <v>19.0454545454545</v>
      </c>
      <c r="M2794" s="7"/>
      <c r="N2794" s="7"/>
      <c r="O2794" s="19"/>
      <c r="P2794" s="47"/>
    </row>
    <row r="2795" ht="16.6" customHeight="1">
      <c r="A2795" s="29">
        <v>44256</v>
      </c>
      <c r="B2795" s="30">
        <v>27</v>
      </c>
      <c r="C2795" s="19">
        <v>27.2</v>
      </c>
      <c r="D2795" s="19">
        <v>27.4272727272727</v>
      </c>
      <c r="E2795" s="31"/>
      <c r="F2795" s="30">
        <v>13.9</v>
      </c>
      <c r="G2795" s="19">
        <v>14.8</v>
      </c>
      <c r="H2795" s="19">
        <v>15.0681818181818</v>
      </c>
      <c r="I2795" s="32"/>
      <c r="J2795" s="33">
        <v>13.9700000000002</v>
      </c>
      <c r="K2795" s="33">
        <v>13.1243902439024</v>
      </c>
      <c r="L2795" s="33">
        <v>16.9863636363636</v>
      </c>
      <c r="M2795" s="7"/>
      <c r="N2795" s="7"/>
      <c r="O2795" s="19"/>
      <c r="P2795" s="47"/>
    </row>
    <row r="2796" ht="16.6" customHeight="1">
      <c r="A2796" s="29">
        <v>44287</v>
      </c>
      <c r="B2796" s="30">
        <v>23.7</v>
      </c>
      <c r="C2796" s="19">
        <v>23.9</v>
      </c>
      <c r="D2796" s="19">
        <v>24.9727272727273</v>
      </c>
      <c r="E2796" s="31"/>
      <c r="F2796" s="30">
        <v>12.1</v>
      </c>
      <c r="G2796" s="19">
        <v>12.8</v>
      </c>
      <c r="H2796" s="19">
        <v>13.3590909090909</v>
      </c>
      <c r="I2796" s="32"/>
      <c r="J2796" s="33">
        <v>24.1300000000003</v>
      </c>
      <c r="K2796" s="33">
        <v>19.0975609756098</v>
      </c>
      <c r="L2796" s="33">
        <v>19.1136363636364</v>
      </c>
      <c r="M2796" s="7"/>
      <c r="N2796" s="7"/>
      <c r="O2796" s="19"/>
      <c r="P2796" s="47"/>
    </row>
    <row r="2797" ht="16.6" customHeight="1">
      <c r="A2797" s="29">
        <v>44317</v>
      </c>
      <c r="B2797" s="30">
        <v>19.8</v>
      </c>
      <c r="C2797" s="19">
        <v>20.1</v>
      </c>
      <c r="D2797" s="19">
        <v>20.4952380952381</v>
      </c>
      <c r="E2797" s="31"/>
      <c r="F2797" s="30">
        <v>10.3</v>
      </c>
      <c r="G2797" s="19">
        <v>10.9</v>
      </c>
      <c r="H2797" s="19">
        <v>11.2904761904762</v>
      </c>
      <c r="I2797" s="32"/>
      <c r="J2797" s="33">
        <v>49.0220000000006</v>
      </c>
      <c r="K2797" s="33">
        <v>47.3536585365854</v>
      </c>
      <c r="L2797" s="33">
        <v>44.1545454545455</v>
      </c>
      <c r="M2797" s="7"/>
      <c r="N2797" s="7"/>
      <c r="O2797" s="19"/>
      <c r="P2797" s="19"/>
    </row>
    <row r="2798" ht="16.6" customHeight="1">
      <c r="A2798" s="29">
        <v>44348</v>
      </c>
      <c r="B2798" s="30">
        <v>16.6</v>
      </c>
      <c r="C2798" s="19">
        <v>17.2</v>
      </c>
      <c r="D2798" s="19">
        <v>17.6047619047619</v>
      </c>
      <c r="E2798" s="31"/>
      <c r="F2798" s="30">
        <v>8.800000000000001</v>
      </c>
      <c r="G2798" s="19">
        <v>9</v>
      </c>
      <c r="H2798" s="19">
        <v>9.176190476190479</v>
      </c>
      <c r="I2798" s="32"/>
      <c r="J2798" s="33">
        <v>72.3900000000009</v>
      </c>
      <c r="K2798" s="33">
        <v>69.2560975609756</v>
      </c>
      <c r="L2798" s="33">
        <v>54.9190476190476</v>
      </c>
      <c r="M2798" s="7"/>
      <c r="N2798" s="7"/>
      <c r="O2798" s="19"/>
      <c r="P2798" s="19"/>
    </row>
    <row r="2799" ht="16.6" customHeight="1">
      <c r="A2799" s="29">
        <v>44378</v>
      </c>
      <c r="B2799" s="30">
        <v>15.8</v>
      </c>
      <c r="C2799" s="19">
        <v>16.5</v>
      </c>
      <c r="D2799" s="19">
        <v>17.09</v>
      </c>
      <c r="E2799" s="31"/>
      <c r="F2799" s="30">
        <v>7.8</v>
      </c>
      <c r="G2799" s="19">
        <v>8.5</v>
      </c>
      <c r="H2799" s="19">
        <v>8.69</v>
      </c>
      <c r="I2799" s="32"/>
      <c r="J2799" s="33">
        <v>58.9280000000007</v>
      </c>
      <c r="K2799" s="33">
        <v>60.0487804878049</v>
      </c>
      <c r="L2799" s="33">
        <v>59.445</v>
      </c>
      <c r="M2799" s="7"/>
      <c r="N2799" s="7"/>
      <c r="O2799" s="19"/>
      <c r="P2799" s="19"/>
    </row>
    <row r="2800" ht="16.6" customHeight="1">
      <c r="A2800" s="29">
        <v>44409</v>
      </c>
      <c r="B2800" s="30">
        <v>17.3</v>
      </c>
      <c r="C2800" s="19">
        <v>17.6</v>
      </c>
      <c r="D2800" s="19">
        <v>18.395</v>
      </c>
      <c r="E2800" s="31"/>
      <c r="F2800" s="30">
        <v>8.300000000000001</v>
      </c>
      <c r="G2800" s="19">
        <v>8.800000000000001</v>
      </c>
      <c r="H2800" s="19">
        <v>8.99</v>
      </c>
      <c r="I2800" s="32"/>
      <c r="J2800" s="33">
        <v>50.0380000000006</v>
      </c>
      <c r="K2800" s="33">
        <v>49.5317073170732</v>
      </c>
      <c r="L2800" s="33">
        <v>47.155</v>
      </c>
      <c r="M2800" s="7"/>
      <c r="N2800" s="7"/>
      <c r="O2800" s="19"/>
      <c r="P2800" s="19"/>
    </row>
    <row r="2801" ht="16.6" customHeight="1">
      <c r="A2801" s="29">
        <v>44440</v>
      </c>
      <c r="B2801" s="30">
        <v>19.7</v>
      </c>
      <c r="C2801" s="19">
        <v>20.3</v>
      </c>
      <c r="D2801" s="19">
        <v>21.195</v>
      </c>
      <c r="E2801" s="31"/>
      <c r="F2801" s="30">
        <v>9.1</v>
      </c>
      <c r="G2801" s="19">
        <v>9.9</v>
      </c>
      <c r="H2801" s="19">
        <v>10.575</v>
      </c>
      <c r="I2801" s="32"/>
      <c r="J2801" s="33">
        <v>33.0200000000004</v>
      </c>
      <c r="K2801" s="33">
        <v>32.1560975609756</v>
      </c>
      <c r="L2801" s="33">
        <v>31.59</v>
      </c>
      <c r="M2801" s="7"/>
      <c r="N2801" s="7"/>
      <c r="O2801" s="19"/>
      <c r="P2801" s="19"/>
    </row>
    <row r="2802" ht="16.6" customHeight="1">
      <c r="A2802" s="29">
        <v>44470</v>
      </c>
      <c r="B2802" s="30">
        <v>23</v>
      </c>
      <c r="C2802" s="19">
        <v>23.1</v>
      </c>
      <c r="D2802" s="19">
        <v>24.1904761904762</v>
      </c>
      <c r="E2802" s="31"/>
      <c r="F2802" s="30">
        <v>11.1</v>
      </c>
      <c r="G2802" s="19">
        <v>11.5</v>
      </c>
      <c r="H2802" s="19">
        <v>12.0666666666667</v>
      </c>
      <c r="I2802" s="32"/>
      <c r="J2802" s="33">
        <v>24.8920000000003</v>
      </c>
      <c r="K2802" s="33">
        <v>24.6585365853659</v>
      </c>
      <c r="L2802" s="33">
        <v>21.9333333333333</v>
      </c>
      <c r="M2802" s="7"/>
      <c r="N2802" s="7"/>
      <c r="O2802" s="19"/>
      <c r="P2802" s="19"/>
    </row>
    <row r="2803" ht="16.6" customHeight="1">
      <c r="A2803" s="29">
        <v>44501</v>
      </c>
      <c r="B2803" s="30">
        <v>26.2</v>
      </c>
      <c r="C2803" s="19">
        <v>25.7</v>
      </c>
      <c r="D2803" s="19">
        <v>26.7714285714286</v>
      </c>
      <c r="E2803" s="31"/>
      <c r="F2803" s="30">
        <v>12.9</v>
      </c>
      <c r="G2803" s="19">
        <v>13.3</v>
      </c>
      <c r="H2803" s="19">
        <v>14.0904761904762</v>
      </c>
      <c r="I2803" s="32"/>
      <c r="J2803" s="33">
        <v>16.2560000000002</v>
      </c>
      <c r="K2803" s="33">
        <v>15.3975609756098</v>
      </c>
      <c r="L2803" s="33">
        <v>15.0238095238095</v>
      </c>
      <c r="M2803" s="7"/>
      <c r="N2803" s="7"/>
      <c r="O2803" s="19">
        <f>AVERAGE(B2805,F2805)</f>
        <v>17.3083333333334</v>
      </c>
      <c r="P2803" t="s" s="34">
        <v>16</v>
      </c>
    </row>
    <row r="2804" ht="16.6" customHeight="1">
      <c r="A2804" s="29">
        <v>44531</v>
      </c>
      <c r="B2804" s="30">
        <v>28.2</v>
      </c>
      <c r="C2804" s="19">
        <v>27.5</v>
      </c>
      <c r="D2804" s="19">
        <v>28.3095238095238</v>
      </c>
      <c r="E2804" s="31"/>
      <c r="F2804" s="30">
        <v>14.4</v>
      </c>
      <c r="G2804" s="19">
        <v>15</v>
      </c>
      <c r="H2804" s="19">
        <v>15.4857142857143</v>
      </c>
      <c r="I2804" s="32"/>
      <c r="J2804" s="33">
        <v>10.9220000000001</v>
      </c>
      <c r="K2804" s="33">
        <v>12.0048780487805</v>
      </c>
      <c r="L2804" s="33">
        <v>15.8238095238095</v>
      </c>
      <c r="M2804" s="7"/>
      <c r="N2804" s="7"/>
      <c r="O2804" s="19">
        <f>AVERAGE(D2805,H2805)</f>
        <v>18.2582404401155</v>
      </c>
      <c r="P2804" t="s" s="34">
        <v>17</v>
      </c>
    </row>
    <row r="2805" ht="16.6" customHeight="1">
      <c r="A2805" t="s" s="35">
        <v>18</v>
      </c>
      <c r="B2805" s="36">
        <f>AVERAGE(B2793:B2804)</f>
        <v>23</v>
      </c>
      <c r="C2805" s="36">
        <f>AVERAGE(C2793:C2804)</f>
        <v>23.125</v>
      </c>
      <c r="D2805" s="36">
        <f>AVERAGE(D2793:D2804)</f>
        <v>23.8156493506494</v>
      </c>
      <c r="E2805" s="37"/>
      <c r="F2805" s="36">
        <f>AVERAGE(F2793:F2804)</f>
        <v>11.6166666666667</v>
      </c>
      <c r="G2805" s="36">
        <f>AVERAGE(G2793:G2804)</f>
        <v>12.225</v>
      </c>
      <c r="H2805" s="36">
        <f>AVERAGE(H2793:H2804)</f>
        <v>12.7008315295815</v>
      </c>
      <c r="I2805" s="38"/>
      <c r="J2805" s="36">
        <f>AVERAGE(J2793:J2804)</f>
        <v>31.326666666667</v>
      </c>
      <c r="K2805" s="36">
        <f>AVERAGE(K2793:K2804)</f>
        <v>30.3587398373984</v>
      </c>
      <c r="L2805" s="36">
        <f>AVERAGE(L2793:L2804)</f>
        <v>29.9768181818182</v>
      </c>
      <c r="M2805" s="7"/>
      <c r="N2805" s="7"/>
      <c r="O2805" s="19">
        <f>O2804-O2803</f>
        <v>0.9499071067821</v>
      </c>
      <c r="P2805" t="s" s="39">
        <v>19</v>
      </c>
    </row>
    <row r="2806" ht="16.6" customHeight="1">
      <c r="A2806" s="77"/>
      <c r="B2806" s="76"/>
      <c r="C2806" s="76"/>
      <c r="D2806" s="76"/>
      <c r="E2806" s="42"/>
      <c r="F2806" s="76"/>
      <c r="G2806" s="76"/>
      <c r="H2806" s="76"/>
      <c r="I2806" s="32"/>
      <c r="J2806" s="19"/>
      <c r="K2806" s="19"/>
      <c r="L2806" s="19"/>
      <c r="M2806" s="43"/>
      <c r="N2806" s="19"/>
      <c r="O2806" s="19"/>
      <c r="P2806" s="19"/>
    </row>
    <row r="2807" ht="16.6" customHeight="1">
      <c r="A2807" s="77"/>
      <c r="B2807" s="76"/>
      <c r="C2807" s="76"/>
      <c r="D2807" s="76"/>
      <c r="E2807" s="42"/>
      <c r="F2807" s="76"/>
      <c r="G2807" s="76"/>
      <c r="H2807" s="76"/>
      <c r="I2807" s="32"/>
      <c r="J2807" s="19"/>
      <c r="K2807" s="19"/>
      <c r="L2807" s="19"/>
      <c r="M2807" s="43"/>
      <c r="N2807" s="28"/>
      <c r="O2807" s="28"/>
      <c r="P2807" s="19"/>
    </row>
    <row r="2808" ht="46.65" customHeight="1">
      <c r="A2808" t="s" s="20">
        <v>1182</v>
      </c>
      <c r="B2808" t="s" s="21">
        <v>760</v>
      </c>
      <c r="C2808" t="s" s="22">
        <v>1183</v>
      </c>
      <c r="D2808" t="s" s="22">
        <v>1184</v>
      </c>
      <c r="E2808" s="23"/>
      <c r="F2808" t="s" s="21">
        <v>763</v>
      </c>
      <c r="G2808" t="s" s="24">
        <v>1183</v>
      </c>
      <c r="H2808" t="s" s="24">
        <v>1184</v>
      </c>
      <c r="I2808" s="32"/>
      <c r="J2808" t="s" s="21">
        <v>499</v>
      </c>
      <c r="K2808" t="s" s="26">
        <v>1185</v>
      </c>
      <c r="L2808" t="s" s="26">
        <v>1186</v>
      </c>
      <c r="M2808" s="43"/>
      <c r="N2808" s="19"/>
      <c r="O2808" s="19"/>
      <c r="P2808" s="19"/>
    </row>
    <row r="2809" ht="16.6" customHeight="1">
      <c r="A2809" s="29">
        <v>44197</v>
      </c>
      <c r="B2809" s="30">
        <v>31.9</v>
      </c>
      <c r="C2809" s="19">
        <v>34.3</v>
      </c>
      <c r="D2809" s="19">
        <v>34.3</v>
      </c>
      <c r="E2809" s="31"/>
      <c r="F2809" s="30">
        <v>18.5</v>
      </c>
      <c r="G2809" s="19">
        <v>19.5</v>
      </c>
      <c r="H2809" s="19">
        <v>19.5</v>
      </c>
      <c r="I2809" s="32"/>
      <c r="J2809" s="19">
        <v>13.4620000000002</v>
      </c>
      <c r="K2809" s="19">
        <v>13.2744186046512</v>
      </c>
      <c r="L2809" s="19">
        <v>12.32</v>
      </c>
      <c r="M2809" s="43"/>
      <c r="N2809" s="19"/>
      <c r="O2809" s="19"/>
      <c r="P2809" s="19"/>
    </row>
    <row r="2810" ht="16.6" customHeight="1">
      <c r="A2810" s="29">
        <v>44228</v>
      </c>
      <c r="B2810" s="30">
        <v>32.4</v>
      </c>
      <c r="C2810" s="19">
        <v>33.1</v>
      </c>
      <c r="D2810" s="19">
        <v>33.1</v>
      </c>
      <c r="E2810" s="31"/>
      <c r="F2810" s="30">
        <v>19.1</v>
      </c>
      <c r="G2810" s="19">
        <v>18.8</v>
      </c>
      <c r="H2810" s="19">
        <v>18.8</v>
      </c>
      <c r="I2810" s="32"/>
      <c r="J2810" s="19">
        <v>12.4460000000002</v>
      </c>
      <c r="K2810" s="19">
        <v>12.7860465116279</v>
      </c>
      <c r="L2810" s="19">
        <v>17.91</v>
      </c>
      <c r="M2810" s="43"/>
      <c r="N2810" s="19"/>
      <c r="O2810" s="19"/>
      <c r="P2810" s="19"/>
    </row>
    <row r="2811" ht="16.6" customHeight="1">
      <c r="A2811" s="29">
        <v>44256</v>
      </c>
      <c r="B2811" s="30">
        <v>29.4</v>
      </c>
      <c r="C2811" s="19">
        <v>30.5</v>
      </c>
      <c r="D2811" s="19">
        <v>30.5</v>
      </c>
      <c r="E2811" s="31"/>
      <c r="F2811" s="30">
        <v>16.7</v>
      </c>
      <c r="G2811" s="19">
        <v>16.6</v>
      </c>
      <c r="H2811" s="19">
        <v>16.6</v>
      </c>
      <c r="I2811" s="32"/>
      <c r="J2811" s="19">
        <v>18.0340000000002</v>
      </c>
      <c r="K2811" s="19">
        <v>15.3255813953488</v>
      </c>
      <c r="L2811" s="19">
        <v>13.19</v>
      </c>
      <c r="M2811" s="43"/>
      <c r="N2811" s="19"/>
      <c r="O2811" s="19"/>
      <c r="P2811" s="19"/>
    </row>
    <row r="2812" ht="16.6" customHeight="1">
      <c r="A2812" s="29">
        <v>44287</v>
      </c>
      <c r="B2812" s="30">
        <v>25.3</v>
      </c>
      <c r="C2812" s="19">
        <v>26.8</v>
      </c>
      <c r="D2812" s="19">
        <v>26.8</v>
      </c>
      <c r="E2812" s="31"/>
      <c r="F2812" s="30">
        <v>13.3</v>
      </c>
      <c r="G2812" s="19">
        <v>12.9</v>
      </c>
      <c r="H2812" s="19">
        <v>12.9</v>
      </c>
      <c r="I2812" s="32"/>
      <c r="J2812" s="19">
        <v>19.0500000000002</v>
      </c>
      <c r="K2812" s="19">
        <v>18.0883720930233</v>
      </c>
      <c r="L2812" s="19">
        <v>19.5</v>
      </c>
      <c r="M2812" s="43"/>
      <c r="N2812" s="19"/>
      <c r="O2812" s="19"/>
      <c r="P2812" s="19"/>
    </row>
    <row r="2813" ht="16.6" customHeight="1">
      <c r="A2813" s="29">
        <v>44317</v>
      </c>
      <c r="B2813" s="30">
        <v>21.1</v>
      </c>
      <c r="C2813" s="19">
        <v>21.5</v>
      </c>
      <c r="D2813" s="19">
        <v>21.5</v>
      </c>
      <c r="E2813" s="31"/>
      <c r="F2813" s="30">
        <v>9.9</v>
      </c>
      <c r="G2813" s="19">
        <v>8.699999999999999</v>
      </c>
      <c r="H2813" s="19">
        <v>8.699999999999999</v>
      </c>
      <c r="I2813" s="32"/>
      <c r="J2813" s="19">
        <v>28.4480000000003</v>
      </c>
      <c r="K2813" s="19">
        <v>26.1023255813953</v>
      </c>
      <c r="L2813" s="19">
        <v>16.91</v>
      </c>
      <c r="M2813" s="43"/>
      <c r="N2813" s="19"/>
      <c r="O2813" s="19"/>
      <c r="P2813" s="19"/>
    </row>
    <row r="2814" ht="16.6" customHeight="1">
      <c r="A2814" s="29">
        <v>44348</v>
      </c>
      <c r="B2814" s="30">
        <v>17.4</v>
      </c>
      <c r="C2814" s="19">
        <v>18</v>
      </c>
      <c r="D2814" s="19">
        <v>18</v>
      </c>
      <c r="E2814" s="31"/>
      <c r="F2814" s="30">
        <v>7.8</v>
      </c>
      <c r="G2814" s="19">
        <v>5.8</v>
      </c>
      <c r="H2814" s="19">
        <v>5.8</v>
      </c>
      <c r="I2814" s="32"/>
      <c r="J2814" s="19">
        <v>29.2100000000004</v>
      </c>
      <c r="K2814" s="19">
        <v>33.4883720930233</v>
      </c>
      <c r="L2814" s="19">
        <v>24.52</v>
      </c>
      <c r="M2814" s="43"/>
      <c r="N2814" s="19"/>
      <c r="O2814" s="19"/>
      <c r="P2814" s="19"/>
    </row>
    <row r="2815" ht="16.6" customHeight="1">
      <c r="A2815" s="29">
        <v>44378</v>
      </c>
      <c r="B2815" s="30">
        <v>16.9</v>
      </c>
      <c r="C2815" s="19">
        <v>17.9</v>
      </c>
      <c r="D2815" s="19">
        <v>17.9</v>
      </c>
      <c r="E2815" s="31"/>
      <c r="F2815" s="30">
        <v>6.6</v>
      </c>
      <c r="G2815" s="19">
        <v>4.6</v>
      </c>
      <c r="H2815" s="19">
        <v>4.6</v>
      </c>
      <c r="I2815" s="32"/>
      <c r="J2815" s="19">
        <v>18.2880000000002</v>
      </c>
      <c r="K2815" s="19">
        <v>20.1279069767442</v>
      </c>
      <c r="L2815" s="19">
        <v>16.9904761904762</v>
      </c>
      <c r="M2815" s="43"/>
      <c r="N2815" s="19"/>
      <c r="O2815" s="19"/>
      <c r="P2815" s="19"/>
    </row>
    <row r="2816" ht="16.6" customHeight="1">
      <c r="A2816" s="29">
        <v>44409</v>
      </c>
      <c r="B2816" s="30">
        <v>18.9</v>
      </c>
      <c r="C2816" s="19">
        <v>20</v>
      </c>
      <c r="D2816" s="19">
        <v>20</v>
      </c>
      <c r="E2816" s="31"/>
      <c r="F2816" s="30">
        <v>7.6</v>
      </c>
      <c r="G2816" s="19">
        <v>5.3</v>
      </c>
      <c r="H2816" s="19">
        <v>5.3</v>
      </c>
      <c r="I2816" s="32"/>
      <c r="J2816" s="19">
        <v>21.8440000000003</v>
      </c>
      <c r="K2816" s="19">
        <v>25.1372093023256</v>
      </c>
      <c r="L2816" s="19">
        <v>15.52</v>
      </c>
      <c r="M2816" s="43"/>
      <c r="N2816" s="19"/>
      <c r="O2816" s="19"/>
      <c r="P2816" s="19"/>
    </row>
    <row r="2817" ht="16.6" customHeight="1">
      <c r="A2817" s="29">
        <v>44440</v>
      </c>
      <c r="B2817" s="30">
        <v>22.3</v>
      </c>
      <c r="C2817" s="19">
        <v>24</v>
      </c>
      <c r="D2817" s="19">
        <v>24</v>
      </c>
      <c r="E2817" s="31"/>
      <c r="F2817" s="30">
        <v>9.6</v>
      </c>
      <c r="G2817" s="19">
        <v>8.4</v>
      </c>
      <c r="H2817" s="19">
        <v>8.4</v>
      </c>
      <c r="I2817" s="32"/>
      <c r="J2817" s="19">
        <v>23.8760000000003</v>
      </c>
      <c r="K2817" s="19">
        <v>27.1</v>
      </c>
      <c r="L2817" s="19">
        <v>18.21</v>
      </c>
      <c r="M2817" s="43"/>
      <c r="N2817" s="19"/>
      <c r="O2817" s="19"/>
      <c r="P2817" s="19"/>
    </row>
    <row r="2818" ht="16.6" customHeight="1">
      <c r="A2818" s="29">
        <v>44470</v>
      </c>
      <c r="B2818" s="30">
        <v>25.9</v>
      </c>
      <c r="C2818" s="19">
        <v>27.3</v>
      </c>
      <c r="D2818" s="19">
        <v>27.3</v>
      </c>
      <c r="E2818" s="31"/>
      <c r="F2818" s="30">
        <v>12.7</v>
      </c>
      <c r="G2818" s="19">
        <v>11.9</v>
      </c>
      <c r="H2818" s="19">
        <v>11.9</v>
      </c>
      <c r="I2818" s="32"/>
      <c r="J2818" s="19">
        <v>21.5900000000003</v>
      </c>
      <c r="K2818" s="19">
        <v>22.6488372093023</v>
      </c>
      <c r="L2818" s="19">
        <v>17.12</v>
      </c>
      <c r="M2818" s="43"/>
      <c r="N2818" s="19"/>
      <c r="O2818" s="19"/>
      <c r="P2818" s="19"/>
    </row>
    <row r="2819" ht="16.6" customHeight="1">
      <c r="A2819" s="29">
        <v>44501</v>
      </c>
      <c r="B2819" s="30">
        <v>28.9</v>
      </c>
      <c r="C2819" s="19">
        <v>30.4</v>
      </c>
      <c r="D2819" s="19">
        <v>30.4</v>
      </c>
      <c r="E2819" s="31"/>
      <c r="F2819" s="30">
        <v>15.5</v>
      </c>
      <c r="G2819" s="19">
        <v>15.4</v>
      </c>
      <c r="H2819" s="19">
        <v>15.4</v>
      </c>
      <c r="I2819" s="32"/>
      <c r="J2819" s="19">
        <v>17.5260000000002</v>
      </c>
      <c r="K2819" s="19">
        <v>15.7953488372093</v>
      </c>
      <c r="L2819" s="19">
        <v>18.57</v>
      </c>
      <c r="M2819" s="43"/>
      <c r="N2819" s="19"/>
      <c r="O2819" s="19">
        <f>AVERAGE(B2821,F2821)</f>
        <v>19.0166666666667</v>
      </c>
      <c r="P2819" t="s" s="34">
        <v>16</v>
      </c>
    </row>
    <row r="2820" ht="16.6" customHeight="1">
      <c r="A2820" s="29">
        <v>44531</v>
      </c>
      <c r="B2820" s="30">
        <v>31.1</v>
      </c>
      <c r="C2820" s="19">
        <v>32.4</v>
      </c>
      <c r="D2820" s="19">
        <v>32.4</v>
      </c>
      <c r="E2820" s="31"/>
      <c r="F2820" s="30">
        <v>17.6</v>
      </c>
      <c r="G2820" s="19">
        <v>17.4</v>
      </c>
      <c r="H2820" s="19">
        <v>17.4</v>
      </c>
      <c r="I2820" s="32"/>
      <c r="J2820" s="19">
        <v>15.4940000000002</v>
      </c>
      <c r="K2820" s="19">
        <v>18.253488372093</v>
      </c>
      <c r="L2820" s="19">
        <v>24.24</v>
      </c>
      <c r="M2820" s="43"/>
      <c r="N2820" s="49"/>
      <c r="O2820" s="19">
        <f>AVERAGE(D2821,H2821)</f>
        <v>19.2291666666667</v>
      </c>
      <c r="P2820" t="s" s="34">
        <v>17</v>
      </c>
    </row>
    <row r="2821" ht="16.6" customHeight="1">
      <c r="A2821" t="s" s="35">
        <v>18</v>
      </c>
      <c r="B2821" s="36">
        <f>AVERAGE(B2809:B2820)</f>
        <v>25.125</v>
      </c>
      <c r="C2821" s="36">
        <f>AVERAGE(C2809:C2820)</f>
        <v>26.35</v>
      </c>
      <c r="D2821" s="36">
        <f>AVERAGE(D2809:D2820)</f>
        <v>26.35</v>
      </c>
      <c r="E2821" s="37"/>
      <c r="F2821" s="36">
        <f>AVERAGE(F2809:F2820)</f>
        <v>12.9083333333333</v>
      </c>
      <c r="G2821" s="36">
        <f>AVERAGE(G2809:G2820)</f>
        <v>12.1083333333333</v>
      </c>
      <c r="H2821" s="36">
        <f>AVERAGE(H2809:H2820)</f>
        <v>12.1083333333333</v>
      </c>
      <c r="I2821" s="38"/>
      <c r="J2821" s="36">
        <f>AVERAGE(J2809:J2820)</f>
        <v>19.9390000000003</v>
      </c>
      <c r="K2821" s="36">
        <f>AVERAGE(K2809:K2820)</f>
        <v>20.6773255813954</v>
      </c>
      <c r="L2821" s="36">
        <f>AVERAGE(L2809:L2820)</f>
        <v>17.9167063492064</v>
      </c>
      <c r="M2821" s="50"/>
      <c r="N2821" s="19"/>
      <c r="O2821" s="19">
        <f>O2820-O2819</f>
        <v>0.2125</v>
      </c>
      <c r="P2821" t="s" s="39">
        <v>19</v>
      </c>
    </row>
    <row r="2822" ht="16.6" customHeight="1">
      <c r="A2822" s="77"/>
      <c r="B2822" s="76"/>
      <c r="C2822" s="76"/>
      <c r="D2822" t="s" s="40">
        <v>55</v>
      </c>
      <c r="E2822" s="42"/>
      <c r="F2822" s="76"/>
      <c r="G2822" s="76"/>
      <c r="H2822" t="s" s="40">
        <v>21</v>
      </c>
      <c r="I2822" s="32"/>
      <c r="J2822" s="19"/>
      <c r="K2822" s="19"/>
      <c r="L2822" s="19"/>
      <c r="M2822" s="43"/>
      <c r="N2822" s="19"/>
      <c r="O2822" s="19"/>
      <c r="P2822" s="19"/>
    </row>
    <row r="2823" ht="16.6" customHeight="1">
      <c r="A2823" s="77"/>
      <c r="B2823" s="76"/>
      <c r="C2823" s="76"/>
      <c r="D2823" s="76"/>
      <c r="E2823" s="42"/>
      <c r="F2823" s="76"/>
      <c r="G2823" s="76"/>
      <c r="H2823" s="76"/>
      <c r="I2823" s="32"/>
      <c r="J2823" s="19"/>
      <c r="K2823" s="19"/>
      <c r="L2823" s="19"/>
      <c r="M2823" s="43"/>
      <c r="N2823" s="19"/>
      <c r="O2823" s="19"/>
      <c r="P2823" s="19"/>
    </row>
    <row r="2824" ht="46.65" customHeight="1">
      <c r="A2824" t="s" s="20">
        <v>1187</v>
      </c>
      <c r="B2824" t="s" s="21">
        <v>1169</v>
      </c>
      <c r="C2824" t="s" s="22">
        <v>1188</v>
      </c>
      <c r="D2824" t="s" s="22">
        <v>1189</v>
      </c>
      <c r="E2824" s="23"/>
      <c r="F2824" t="s" s="21">
        <v>1172</v>
      </c>
      <c r="G2824" t="s" s="24">
        <v>1188</v>
      </c>
      <c r="H2824" t="s" s="24">
        <v>1189</v>
      </c>
      <c r="I2824" s="32"/>
      <c r="J2824" t="s" s="21">
        <v>94</v>
      </c>
      <c r="K2824" t="s" s="26">
        <v>1190</v>
      </c>
      <c r="L2824" t="s" s="26">
        <v>1191</v>
      </c>
      <c r="M2824" t="s" s="56">
        <v>1192</v>
      </c>
      <c r="N2824" s="7"/>
      <c r="O2824" s="19"/>
      <c r="P2824" s="19"/>
    </row>
    <row r="2825" ht="16.6" customHeight="1">
      <c r="A2825" s="29">
        <v>44197</v>
      </c>
      <c r="B2825" s="30">
        <v>29.3</v>
      </c>
      <c r="C2825" s="19">
        <v>30.9</v>
      </c>
      <c r="D2825" s="19">
        <v>32.4142857142857</v>
      </c>
      <c r="E2825" s="31"/>
      <c r="F2825" s="30">
        <v>13.3</v>
      </c>
      <c r="G2825" s="19">
        <v>13.6</v>
      </c>
      <c r="H2825" s="19">
        <v>15.0590909090909</v>
      </c>
      <c r="I2825" s="32"/>
      <c r="J2825" s="33">
        <v>16.7640000000002</v>
      </c>
      <c r="K2825" s="33">
        <v>15.655</v>
      </c>
      <c r="L2825" s="33">
        <v>27.552380952381</v>
      </c>
      <c r="M2825" s="7"/>
      <c r="N2825" s="7"/>
      <c r="O2825" s="19"/>
      <c r="P2825" s="47"/>
    </row>
    <row r="2826" ht="16.6" customHeight="1">
      <c r="A2826" s="29">
        <v>44228</v>
      </c>
      <c r="B2826" s="30">
        <v>29.7</v>
      </c>
      <c r="C2826" s="19">
        <v>30.1</v>
      </c>
      <c r="D2826" s="19">
        <v>30.9727272727273</v>
      </c>
      <c r="E2826" s="31"/>
      <c r="F2826" s="30">
        <v>13.9</v>
      </c>
      <c r="G2826" s="19">
        <v>13.4</v>
      </c>
      <c r="H2826" s="19">
        <v>14.3727272727273</v>
      </c>
      <c r="I2826" s="32"/>
      <c r="J2826" s="33">
        <v>17.2720000000002</v>
      </c>
      <c r="K2826" s="33">
        <v>17.205</v>
      </c>
      <c r="L2826" s="33">
        <v>24.1818181818182</v>
      </c>
      <c r="M2826" s="7"/>
      <c r="N2826" s="7"/>
      <c r="O2826" s="19"/>
      <c r="P2826" s="47"/>
    </row>
    <row r="2827" ht="16.6" customHeight="1">
      <c r="A2827" s="29">
        <v>44256</v>
      </c>
      <c r="B2827" s="30">
        <v>25.9</v>
      </c>
      <c r="C2827" s="19">
        <v>27.2</v>
      </c>
      <c r="D2827" s="19">
        <v>27.2772727272727</v>
      </c>
      <c r="E2827" s="31"/>
      <c r="F2827" s="30">
        <v>10.9</v>
      </c>
      <c r="G2827" s="19">
        <v>10.9</v>
      </c>
      <c r="H2827" s="19">
        <v>11.5045454545455</v>
      </c>
      <c r="I2827" s="32"/>
      <c r="J2827" s="33">
        <v>16.7640000000002</v>
      </c>
      <c r="K2827" s="33">
        <v>16.885</v>
      </c>
      <c r="L2827" s="33">
        <v>15.0619047619048</v>
      </c>
      <c r="M2827" s="7"/>
      <c r="N2827" s="7"/>
      <c r="O2827" s="19"/>
      <c r="P2827" s="47"/>
    </row>
    <row r="2828" ht="16.6" customHeight="1">
      <c r="A2828" s="29">
        <v>44287</v>
      </c>
      <c r="B2828" s="30">
        <v>21.1</v>
      </c>
      <c r="C2828" s="19">
        <v>22</v>
      </c>
      <c r="D2828" s="19">
        <v>23.0045454545455</v>
      </c>
      <c r="E2828" s="31"/>
      <c r="F2828" s="30">
        <v>7.5</v>
      </c>
      <c r="G2828" s="19">
        <v>7.3</v>
      </c>
      <c r="H2828" s="19">
        <v>8.195454545454551</v>
      </c>
      <c r="I2828" s="32"/>
      <c r="J2828" s="33">
        <v>25.6540000000003</v>
      </c>
      <c r="K2828" s="33">
        <v>22.415</v>
      </c>
      <c r="L2828" s="33">
        <v>25.4136363636364</v>
      </c>
      <c r="M2828" s="7"/>
      <c r="N2828" s="7"/>
      <c r="O2828" s="19"/>
      <c r="P2828" s="47"/>
    </row>
    <row r="2829" ht="16.6" customHeight="1">
      <c r="A2829" s="29">
        <v>44317</v>
      </c>
      <c r="B2829" s="30">
        <v>16.2</v>
      </c>
      <c r="C2829" s="19">
        <v>17.1</v>
      </c>
      <c r="D2829" s="19">
        <v>17.4045454545455</v>
      </c>
      <c r="E2829" s="31"/>
      <c r="F2829" s="30">
        <v>5</v>
      </c>
      <c r="G2829" s="19">
        <v>4.6</v>
      </c>
      <c r="H2829" s="19">
        <v>5.04090909090909</v>
      </c>
      <c r="I2829" s="32"/>
      <c r="J2829" s="33">
        <v>36.5760000000004</v>
      </c>
      <c r="K2829" s="33">
        <v>35.2475</v>
      </c>
      <c r="L2829" s="33">
        <v>28.4181818181818</v>
      </c>
      <c r="M2829" s="7"/>
      <c r="N2829" s="7"/>
      <c r="O2829" s="19"/>
      <c r="P2829" s="47"/>
    </row>
    <row r="2830" ht="16.6" customHeight="1">
      <c r="A2830" s="29">
        <v>44348</v>
      </c>
      <c r="B2830" s="30">
        <v>12.6</v>
      </c>
      <c r="C2830" s="19">
        <v>13.6</v>
      </c>
      <c r="D2830" s="19">
        <v>13.7363636363636</v>
      </c>
      <c r="E2830" s="31"/>
      <c r="F2830" s="30">
        <v>3.6</v>
      </c>
      <c r="G2830" s="19">
        <v>2.9</v>
      </c>
      <c r="H2830" s="19">
        <v>3.09545454545455</v>
      </c>
      <c r="I2830" s="32"/>
      <c r="J2830" s="33">
        <v>46.4820000000006</v>
      </c>
      <c r="K2830" s="33">
        <v>48.065</v>
      </c>
      <c r="L2830" s="33">
        <v>34.3409090909091</v>
      </c>
      <c r="M2830" s="7"/>
      <c r="N2830" s="7"/>
      <c r="O2830" s="19"/>
      <c r="P2830" s="19"/>
    </row>
    <row r="2831" ht="16.6" customHeight="1">
      <c r="A2831" s="29">
        <v>44378</v>
      </c>
      <c r="B2831" s="30">
        <v>11.9</v>
      </c>
      <c r="C2831" s="19">
        <v>12.9</v>
      </c>
      <c r="D2831" s="19">
        <v>13.4</v>
      </c>
      <c r="E2831" s="31"/>
      <c r="F2831" s="30">
        <v>2.5</v>
      </c>
      <c r="G2831" s="19">
        <v>2.2</v>
      </c>
      <c r="H2831" s="19">
        <v>2.45714285714286</v>
      </c>
      <c r="I2831" s="32"/>
      <c r="J2831" s="33">
        <v>36.8300000000004</v>
      </c>
      <c r="K2831" s="33">
        <v>39.3675</v>
      </c>
      <c r="L2831" s="33">
        <v>31.3727272727273</v>
      </c>
      <c r="M2831" s="7"/>
      <c r="N2831" s="7"/>
      <c r="O2831" s="19"/>
      <c r="P2831" s="19"/>
    </row>
    <row r="2832" ht="16.6" customHeight="1">
      <c r="A2832" s="29">
        <v>44409</v>
      </c>
      <c r="B2832" s="30">
        <v>13.7</v>
      </c>
      <c r="C2832" s="19">
        <v>14.5</v>
      </c>
      <c r="D2832" s="19">
        <v>14.9047619047619</v>
      </c>
      <c r="E2832" s="31"/>
      <c r="F2832" s="30">
        <v>2.9</v>
      </c>
      <c r="G2832" s="19">
        <v>2.5</v>
      </c>
      <c r="H2832" s="19">
        <v>2.58095238095238</v>
      </c>
      <c r="I2832" s="32"/>
      <c r="J2832" s="33">
        <v>44.9580000000005</v>
      </c>
      <c r="K2832" s="33">
        <v>43.49</v>
      </c>
      <c r="L2832" s="33">
        <v>32.3714285714286</v>
      </c>
      <c r="M2832" s="7"/>
      <c r="N2832" s="7"/>
      <c r="O2832" s="19"/>
      <c r="P2832" s="19"/>
    </row>
    <row r="2833" ht="16.6" customHeight="1">
      <c r="A2833" s="29">
        <v>44440</v>
      </c>
      <c r="B2833" s="30">
        <v>17.1</v>
      </c>
      <c r="C2833" s="19">
        <v>18</v>
      </c>
      <c r="D2833" s="19">
        <v>19.0190476190476</v>
      </c>
      <c r="E2833" s="31"/>
      <c r="F2833" s="30">
        <v>4.2</v>
      </c>
      <c r="G2833" s="19">
        <v>4</v>
      </c>
      <c r="H2833" s="19">
        <v>4.23809523809524</v>
      </c>
      <c r="I2833" s="32"/>
      <c r="J2833" s="33">
        <v>39.6240000000005</v>
      </c>
      <c r="K2833" s="33">
        <v>40.9575</v>
      </c>
      <c r="L2833" s="33">
        <v>32.1428571428571</v>
      </c>
      <c r="M2833" s="7"/>
      <c r="N2833" s="7"/>
      <c r="O2833" s="19"/>
      <c r="P2833" s="19"/>
    </row>
    <row r="2834" ht="16.6" customHeight="1">
      <c r="A2834" s="29">
        <v>44470</v>
      </c>
      <c r="B2834" s="30">
        <v>21.3</v>
      </c>
      <c r="C2834" s="19">
        <v>22</v>
      </c>
      <c r="D2834" s="19">
        <v>23.1428571428571</v>
      </c>
      <c r="E2834" s="31"/>
      <c r="F2834" s="30">
        <v>6.6</v>
      </c>
      <c r="G2834" s="19">
        <v>6.2</v>
      </c>
      <c r="H2834" s="19">
        <v>6.49047619047619</v>
      </c>
      <c r="I2834" s="32"/>
      <c r="J2834" s="33">
        <v>32.2580000000004</v>
      </c>
      <c r="K2834" s="33">
        <v>33.5025</v>
      </c>
      <c r="L2834" s="33">
        <v>25.8047619047619</v>
      </c>
      <c r="M2834" s="7"/>
      <c r="N2834" s="7"/>
      <c r="O2834" s="19"/>
      <c r="P2834" s="19"/>
    </row>
    <row r="2835" ht="16.6" customHeight="1">
      <c r="A2835" s="29">
        <v>44501</v>
      </c>
      <c r="B2835" s="30">
        <v>25.6</v>
      </c>
      <c r="C2835" s="19">
        <v>25.8</v>
      </c>
      <c r="D2835" s="19">
        <v>26.9904761904762</v>
      </c>
      <c r="E2835" s="31"/>
      <c r="F2835" s="30">
        <v>9.699999999999999</v>
      </c>
      <c r="G2835" s="19">
        <v>9.300000000000001</v>
      </c>
      <c r="H2835" s="19">
        <v>10.2714285714286</v>
      </c>
      <c r="I2835" s="32"/>
      <c r="J2835" s="33">
        <v>25.4000000000003</v>
      </c>
      <c r="K2835" s="33">
        <v>24.985</v>
      </c>
      <c r="L2835" s="33">
        <v>28.2</v>
      </c>
      <c r="M2835" s="7"/>
      <c r="N2835" s="7"/>
      <c r="O2835" s="19">
        <f>AVERAGE(B2837,F2837)</f>
        <v>14.375</v>
      </c>
      <c r="P2835" t="s" s="34">
        <v>16</v>
      </c>
    </row>
    <row r="2836" ht="16.6" customHeight="1">
      <c r="A2836" s="29">
        <v>44531</v>
      </c>
      <c r="B2836" s="30">
        <v>28.3</v>
      </c>
      <c r="C2836" s="19">
        <v>28.7</v>
      </c>
      <c r="D2836" s="19">
        <v>29.365</v>
      </c>
      <c r="E2836" s="31"/>
      <c r="F2836" s="30">
        <v>12.2</v>
      </c>
      <c r="G2836" s="19">
        <v>11.7</v>
      </c>
      <c r="H2836" s="19">
        <v>12.58</v>
      </c>
      <c r="I2836" s="32"/>
      <c r="J2836" s="33">
        <v>28.1940000000003</v>
      </c>
      <c r="K2836" s="33">
        <v>29.59</v>
      </c>
      <c r="L2836" s="33">
        <v>28.735</v>
      </c>
      <c r="M2836" s="7"/>
      <c r="N2836" s="7"/>
      <c r="O2836" s="19">
        <f>AVERAGE(D2837,H2837)</f>
        <v>15.3132566738817</v>
      </c>
      <c r="P2836" t="s" s="34">
        <v>17</v>
      </c>
    </row>
    <row r="2837" ht="16.6" customHeight="1">
      <c r="A2837" t="s" s="35">
        <v>18</v>
      </c>
      <c r="B2837" s="36">
        <f>AVERAGE(B2825:B2836)</f>
        <v>21.0583333333333</v>
      </c>
      <c r="C2837" s="36">
        <f>AVERAGE(C2825:C2836)</f>
        <v>21.9</v>
      </c>
      <c r="D2837" s="36">
        <f>AVERAGE(D2825:D2836)</f>
        <v>22.6359902597403</v>
      </c>
      <c r="E2837" s="37"/>
      <c r="F2837" s="36">
        <f>AVERAGE(F2825:F2836)</f>
        <v>7.69166666666667</v>
      </c>
      <c r="G2837" s="36">
        <f>AVERAGE(G2825:G2836)</f>
        <v>7.38333333333333</v>
      </c>
      <c r="H2837" s="36">
        <f>AVERAGE(H2825:H2836)</f>
        <v>7.9905230880231</v>
      </c>
      <c r="I2837" s="38"/>
      <c r="J2837" s="36">
        <f>AVERAGE(J2825:J2836)</f>
        <v>30.564666666667</v>
      </c>
      <c r="K2837" s="36">
        <f>AVERAGE(K2825:K2836)</f>
        <v>30.61375</v>
      </c>
      <c r="L2837" s="36">
        <f>AVERAGE(L2825:L2836)</f>
        <v>27.7996338383839</v>
      </c>
      <c r="M2837" s="7"/>
      <c r="N2837" s="7"/>
      <c r="O2837" s="19">
        <f>O2836-O2835</f>
        <v>0.9382566738817</v>
      </c>
      <c r="P2837" t="s" s="39">
        <v>19</v>
      </c>
    </row>
    <row r="2838" ht="16.6" customHeight="1">
      <c r="A2838" s="77"/>
      <c r="B2838" s="76"/>
      <c r="C2838" s="76"/>
      <c r="D2838" s="76"/>
      <c r="E2838" s="42"/>
      <c r="F2838" s="76"/>
      <c r="G2838" s="76"/>
      <c r="H2838" s="76"/>
      <c r="I2838" s="32"/>
      <c r="J2838" s="19"/>
      <c r="K2838" s="19"/>
      <c r="L2838" s="19"/>
      <c r="M2838" s="43"/>
      <c r="N2838" s="19"/>
      <c r="O2838" s="19"/>
      <c r="P2838" s="19"/>
    </row>
    <row r="2839" ht="16.6" customHeight="1">
      <c r="A2839" s="77"/>
      <c r="B2839" s="76"/>
      <c r="C2839" s="76"/>
      <c r="D2839" s="76"/>
      <c r="E2839" s="42"/>
      <c r="F2839" s="76"/>
      <c r="G2839" s="76"/>
      <c r="H2839" s="76"/>
      <c r="I2839" s="32"/>
      <c r="J2839" s="19"/>
      <c r="K2839" s="19"/>
      <c r="L2839" s="19"/>
      <c r="M2839" s="43"/>
      <c r="N2839" s="19"/>
      <c r="O2839" s="19"/>
      <c r="P2839" s="28"/>
    </row>
    <row r="2840" ht="46.65" customHeight="1">
      <c r="A2840" t="s" s="20">
        <v>1193</v>
      </c>
      <c r="B2840" t="s" s="21">
        <v>181</v>
      </c>
      <c r="C2840" t="s" s="22">
        <v>1194</v>
      </c>
      <c r="D2840" t="s" s="22">
        <v>1195</v>
      </c>
      <c r="E2840" s="23"/>
      <c r="F2840" t="s" s="21">
        <v>184</v>
      </c>
      <c r="G2840" t="s" s="24">
        <v>1194</v>
      </c>
      <c r="H2840" t="s" s="24">
        <v>1195</v>
      </c>
      <c r="I2840" s="32"/>
      <c r="J2840" t="s" s="21">
        <v>239</v>
      </c>
      <c r="K2840" t="s" s="26">
        <v>1196</v>
      </c>
      <c r="L2840" t="s" s="26">
        <v>1197</v>
      </c>
      <c r="M2840" t="s" s="45">
        <v>1198</v>
      </c>
      <c r="N2840" s="7"/>
      <c r="O2840" s="19"/>
      <c r="P2840" s="19"/>
    </row>
    <row r="2841" ht="16.6" customHeight="1">
      <c r="A2841" s="29">
        <v>44197</v>
      </c>
      <c r="B2841" s="30">
        <v>29.2</v>
      </c>
      <c r="C2841" s="19">
        <v>30.4</v>
      </c>
      <c r="D2841" s="19">
        <v>30.5409090909091</v>
      </c>
      <c r="E2841" s="31"/>
      <c r="F2841" s="30">
        <v>13.9</v>
      </c>
      <c r="G2841" s="19">
        <v>14.9</v>
      </c>
      <c r="H2841" s="19">
        <v>15.0272727272727</v>
      </c>
      <c r="I2841" s="32"/>
      <c r="J2841" s="33">
        <v>21.5900000000003</v>
      </c>
      <c r="K2841" s="33">
        <v>19.1962264150943</v>
      </c>
      <c r="L2841" s="33">
        <v>22.4272727272727</v>
      </c>
      <c r="M2841" s="7"/>
      <c r="N2841" s="7"/>
      <c r="O2841" s="19"/>
      <c r="P2841" s="19"/>
    </row>
    <row r="2842" ht="16.6" customHeight="1">
      <c r="A2842" s="29">
        <v>44228</v>
      </c>
      <c r="B2842" s="30">
        <v>29.4</v>
      </c>
      <c r="C2842" s="19">
        <v>29.6</v>
      </c>
      <c r="D2842" s="19">
        <v>29.5909090909091</v>
      </c>
      <c r="E2842" s="31"/>
      <c r="F2842" s="30">
        <v>14.3</v>
      </c>
      <c r="G2842" s="19">
        <v>14.8</v>
      </c>
      <c r="H2842" s="19">
        <v>14.7272727272727</v>
      </c>
      <c r="I2842" s="32"/>
      <c r="J2842" s="33">
        <v>21.0820000000003</v>
      </c>
      <c r="K2842" s="33">
        <v>18.9377358490566</v>
      </c>
      <c r="L2842" s="33">
        <v>24.0363636363636</v>
      </c>
      <c r="M2842" s="7"/>
      <c r="N2842" s="7"/>
      <c r="O2842" s="19"/>
      <c r="P2842" s="19"/>
    </row>
    <row r="2843" ht="16.6" customHeight="1">
      <c r="A2843" s="29">
        <v>44256</v>
      </c>
      <c r="B2843" s="30">
        <v>25.9</v>
      </c>
      <c r="C2843" s="19">
        <v>26.2</v>
      </c>
      <c r="D2843" s="19">
        <v>26.4681818181818</v>
      </c>
      <c r="E2843" s="31"/>
      <c r="F2843" s="30">
        <v>11.7</v>
      </c>
      <c r="G2843" s="19">
        <v>12.2</v>
      </c>
      <c r="H2843" s="19">
        <v>12.3318181818182</v>
      </c>
      <c r="I2843" s="32"/>
      <c r="J2843" s="33">
        <v>25.6540000000003</v>
      </c>
      <c r="K2843" s="33">
        <v>24.422641509434</v>
      </c>
      <c r="L2843" s="33">
        <v>23.85</v>
      </c>
      <c r="M2843" s="7"/>
      <c r="N2843" s="7"/>
      <c r="O2843" s="19"/>
      <c r="P2843" s="19"/>
    </row>
    <row r="2844" ht="16.6" customHeight="1">
      <c r="A2844" s="29">
        <v>44287</v>
      </c>
      <c r="B2844" s="30">
        <v>21.2</v>
      </c>
      <c r="C2844" s="19">
        <v>21.8</v>
      </c>
      <c r="D2844" s="19">
        <v>22.2</v>
      </c>
      <c r="E2844" s="31"/>
      <c r="F2844" s="30">
        <v>8.4</v>
      </c>
      <c r="G2844" s="19">
        <v>9.1</v>
      </c>
      <c r="H2844" s="19">
        <v>9.481818181818181</v>
      </c>
      <c r="I2844" s="32"/>
      <c r="J2844" s="33">
        <v>48.5140000000006</v>
      </c>
      <c r="K2844" s="33">
        <v>50.5660377358491</v>
      </c>
      <c r="L2844" s="33">
        <v>40.1363636363636</v>
      </c>
      <c r="M2844" s="7"/>
      <c r="N2844" s="7"/>
      <c r="O2844" s="19"/>
      <c r="P2844" s="19"/>
    </row>
    <row r="2845" ht="16.6" customHeight="1">
      <c r="A2845" s="29">
        <v>44317</v>
      </c>
      <c r="B2845" s="30">
        <v>16.7</v>
      </c>
      <c r="C2845" s="19">
        <v>17.1</v>
      </c>
      <c r="D2845" s="19">
        <v>17.1181818181818</v>
      </c>
      <c r="E2845" s="31"/>
      <c r="F2845" s="30">
        <v>5.9</v>
      </c>
      <c r="G2845" s="19">
        <v>6.5</v>
      </c>
      <c r="H2845" s="19">
        <v>6.55909090909091</v>
      </c>
      <c r="I2845" s="32"/>
      <c r="J2845" s="33">
        <v>74.9300000000009</v>
      </c>
      <c r="K2845" s="33">
        <v>75.7169811320755</v>
      </c>
      <c r="L2845" s="33">
        <v>55.6454545454545</v>
      </c>
      <c r="M2845" s="7"/>
      <c r="N2845" s="7"/>
      <c r="O2845" s="19"/>
      <c r="P2845" s="19"/>
    </row>
    <row r="2846" ht="16.6" customHeight="1">
      <c r="A2846" s="29">
        <v>44348</v>
      </c>
      <c r="B2846" s="30">
        <v>13.5</v>
      </c>
      <c r="C2846" s="19">
        <v>13.5</v>
      </c>
      <c r="D2846" s="19">
        <v>13.55</v>
      </c>
      <c r="E2846" s="31"/>
      <c r="F2846" s="30">
        <v>4.6</v>
      </c>
      <c r="G2846" s="19">
        <v>4.8</v>
      </c>
      <c r="H2846" s="19">
        <v>4.61818181818182</v>
      </c>
      <c r="I2846" s="32"/>
      <c r="J2846" s="33">
        <v>85.344000000001</v>
      </c>
      <c r="K2846" s="33">
        <v>86.40377358490569</v>
      </c>
      <c r="L2846" s="33">
        <v>68.0272727272727</v>
      </c>
      <c r="M2846" s="7"/>
      <c r="N2846" s="7"/>
      <c r="O2846" s="19"/>
      <c r="P2846" s="19"/>
    </row>
    <row r="2847" ht="16.6" customHeight="1">
      <c r="A2847" s="29">
        <v>44378</v>
      </c>
      <c r="B2847" s="30">
        <v>12.8</v>
      </c>
      <c r="C2847" s="19">
        <v>13</v>
      </c>
      <c r="D2847" s="19">
        <v>13.0666666666667</v>
      </c>
      <c r="E2847" s="31"/>
      <c r="F2847" s="30">
        <v>3.4</v>
      </c>
      <c r="G2847" s="19">
        <v>4.1</v>
      </c>
      <c r="H2847" s="19">
        <v>4.15238095238095</v>
      </c>
      <c r="I2847" s="32"/>
      <c r="J2847" s="33">
        <v>78.740000000001</v>
      </c>
      <c r="K2847" s="33">
        <v>74.90754716981129</v>
      </c>
      <c r="L2847" s="33">
        <v>64.76363636363639</v>
      </c>
      <c r="M2847" s="7"/>
      <c r="N2847" s="7"/>
      <c r="O2847" s="19"/>
      <c r="P2847" s="19"/>
    </row>
    <row r="2848" ht="16.6" customHeight="1">
      <c r="A2848" s="29">
        <v>44409</v>
      </c>
      <c r="B2848" s="30">
        <v>14.7</v>
      </c>
      <c r="C2848" s="19">
        <v>14.2</v>
      </c>
      <c r="D2848" s="19">
        <v>14.1761904761905</v>
      </c>
      <c r="E2848" s="31"/>
      <c r="F2848" s="30">
        <v>4.1</v>
      </c>
      <c r="G2848" s="19">
        <v>4.3</v>
      </c>
      <c r="H2848" s="19">
        <v>4.3</v>
      </c>
      <c r="I2848" s="32"/>
      <c r="J2848" s="33">
        <v>78.23200000000099</v>
      </c>
      <c r="K2848" s="33">
        <v>81.33962264150939</v>
      </c>
      <c r="L2848" s="33">
        <v>65.552380952381</v>
      </c>
      <c r="M2848" s="7"/>
      <c r="N2848" s="7"/>
      <c r="O2848" s="19"/>
      <c r="P2848" s="19"/>
    </row>
    <row r="2849" ht="16.6" customHeight="1">
      <c r="A2849" s="29">
        <v>44440</v>
      </c>
      <c r="B2849" s="30">
        <v>17.3</v>
      </c>
      <c r="C2849" s="19">
        <v>17.4</v>
      </c>
      <c r="D2849" s="19">
        <v>17.647619047619</v>
      </c>
      <c r="E2849" s="31"/>
      <c r="F2849" s="30">
        <v>5.3</v>
      </c>
      <c r="G2849" s="19">
        <v>6.1</v>
      </c>
      <c r="H2849" s="19">
        <v>6.06190476190476</v>
      </c>
      <c r="I2849" s="32"/>
      <c r="J2849" s="33">
        <v>72.13600000000091</v>
      </c>
      <c r="K2849" s="33">
        <v>73.3169811320755</v>
      </c>
      <c r="L2849" s="33">
        <v>56.2380952380952</v>
      </c>
      <c r="M2849" s="7"/>
      <c r="N2849" s="7"/>
      <c r="O2849" s="19"/>
      <c r="P2849" s="19"/>
    </row>
    <row r="2850" ht="16.6" customHeight="1">
      <c r="A2850" s="29">
        <v>44470</v>
      </c>
      <c r="B2850" s="30">
        <v>20.8</v>
      </c>
      <c r="C2850" s="19">
        <v>21.3</v>
      </c>
      <c r="D2850" s="19">
        <v>21.5714285714286</v>
      </c>
      <c r="E2850" s="31"/>
      <c r="F2850" s="30">
        <v>7.6</v>
      </c>
      <c r="G2850" s="19">
        <v>7.9</v>
      </c>
      <c r="H2850" s="19">
        <v>7.93333333333333</v>
      </c>
      <c r="I2850" s="32"/>
      <c r="J2850" s="33">
        <v>54.6100000000007</v>
      </c>
      <c r="K2850" s="33">
        <v>52.022641509434</v>
      </c>
      <c r="L2850" s="33">
        <v>41.3809523809524</v>
      </c>
      <c r="M2850" s="7"/>
      <c r="N2850" s="7"/>
      <c r="O2850" s="19"/>
      <c r="P2850" s="19"/>
    </row>
    <row r="2851" ht="16.6" customHeight="1">
      <c r="A2851" s="29">
        <v>44501</v>
      </c>
      <c r="B2851" s="30">
        <v>24.9</v>
      </c>
      <c r="C2851" s="19">
        <v>25.1</v>
      </c>
      <c r="D2851" s="19">
        <v>25.6047619047619</v>
      </c>
      <c r="E2851" s="31"/>
      <c r="F2851" s="30">
        <v>10.4</v>
      </c>
      <c r="G2851" s="19">
        <v>10.7</v>
      </c>
      <c r="H2851" s="19">
        <v>11.0428571428571</v>
      </c>
      <c r="I2851" s="32"/>
      <c r="J2851" s="33">
        <v>33.0200000000004</v>
      </c>
      <c r="K2851" s="33">
        <v>31.5981132075472</v>
      </c>
      <c r="L2851" s="33">
        <v>33.952380952381</v>
      </c>
      <c r="M2851" s="7"/>
      <c r="N2851" s="7"/>
      <c r="O2851" s="19">
        <f>AVERAGE(B2853,F2853)</f>
        <v>14.8458333333333</v>
      </c>
      <c r="P2851" t="s" s="34">
        <v>16</v>
      </c>
    </row>
    <row r="2852" ht="16.6" customHeight="1">
      <c r="A2852" s="29">
        <v>44531</v>
      </c>
      <c r="B2852" s="30">
        <v>27.7</v>
      </c>
      <c r="C2852" s="19">
        <v>27.7</v>
      </c>
      <c r="D2852" s="19">
        <v>27.8809523809524</v>
      </c>
      <c r="E2852" s="31"/>
      <c r="F2852" s="30">
        <v>12.6</v>
      </c>
      <c r="G2852" s="19">
        <v>12.7</v>
      </c>
      <c r="H2852" s="19">
        <v>12.8666666666667</v>
      </c>
      <c r="I2852" s="32"/>
      <c r="J2852" s="33">
        <v>29.4640000000004</v>
      </c>
      <c r="K2852" s="33">
        <v>31.4547169811321</v>
      </c>
      <c r="L2852" s="33">
        <v>39.7428571428571</v>
      </c>
      <c r="M2852" s="7"/>
      <c r="N2852" s="7"/>
      <c r="O2852" s="19">
        <f>AVERAGE(D2853,H2853)</f>
        <v>15.3549332611833</v>
      </c>
      <c r="P2852" t="s" s="34">
        <v>17</v>
      </c>
    </row>
    <row r="2853" ht="16.6" customHeight="1">
      <c r="A2853" t="s" s="35">
        <v>18</v>
      </c>
      <c r="B2853" s="36">
        <f>AVERAGE(B2841:B2852)</f>
        <v>21.175</v>
      </c>
      <c r="C2853" s="36">
        <f>AVERAGE(C2841:C2852)</f>
        <v>21.4416666666667</v>
      </c>
      <c r="D2853" s="36">
        <f>AVERAGE(D2841:D2852)</f>
        <v>21.6179834054834</v>
      </c>
      <c r="E2853" s="37"/>
      <c r="F2853" s="36">
        <f>AVERAGE(F2841:F2852)</f>
        <v>8.516666666666669</v>
      </c>
      <c r="G2853" s="36">
        <f>AVERAGE(G2841:G2852)</f>
        <v>9.008333333333329</v>
      </c>
      <c r="H2853" s="36">
        <f>AVERAGE(H2841:H2852)</f>
        <v>9.09188311688311</v>
      </c>
      <c r="I2853" s="38"/>
      <c r="J2853" s="36">
        <f>AVERAGE(J2841:J2852)</f>
        <v>51.9430000000007</v>
      </c>
      <c r="K2853" s="36">
        <f>AVERAGE(K2841:K2852)</f>
        <v>51.6569182389937</v>
      </c>
      <c r="L2853" s="36">
        <f>AVERAGE(L2841:L2852)</f>
        <v>44.6460858585859</v>
      </c>
      <c r="M2853" s="7"/>
      <c r="N2853" s="7"/>
      <c r="O2853" s="19">
        <f>O2852-O2851</f>
        <v>0.509099927850</v>
      </c>
      <c r="P2853" t="s" s="39">
        <v>19</v>
      </c>
    </row>
    <row r="2854" ht="16.6" customHeight="1">
      <c r="A2854" s="77"/>
      <c r="B2854" s="76"/>
      <c r="C2854" s="76"/>
      <c r="D2854" s="76"/>
      <c r="E2854" s="42"/>
      <c r="F2854" s="76"/>
      <c r="G2854" s="76"/>
      <c r="H2854" t="s" s="40">
        <v>21</v>
      </c>
      <c r="I2854" s="32"/>
      <c r="J2854" s="19"/>
      <c r="K2854" s="19"/>
      <c r="L2854" s="19"/>
      <c r="M2854" s="43"/>
      <c r="N2854" s="19"/>
      <c r="O2854" s="19"/>
      <c r="P2854" s="19"/>
    </row>
    <row r="2855" ht="16.6" customHeight="1">
      <c r="A2855" s="77"/>
      <c r="B2855" s="76"/>
      <c r="C2855" s="76"/>
      <c r="D2855" s="76"/>
      <c r="E2855" s="42"/>
      <c r="F2855" s="76"/>
      <c r="G2855" s="76"/>
      <c r="H2855" s="76"/>
      <c r="I2855" s="32"/>
      <c r="J2855" s="19"/>
      <c r="K2855" s="19"/>
      <c r="L2855" s="19"/>
      <c r="M2855" s="43"/>
      <c r="N2855" s="28"/>
      <c r="O2855" s="28"/>
      <c r="P2855" s="28"/>
    </row>
    <row r="2856" ht="46.65" customHeight="1">
      <c r="A2856" t="s" s="20">
        <v>1199</v>
      </c>
      <c r="B2856" t="s" s="21">
        <v>1200</v>
      </c>
      <c r="C2856" t="s" s="22">
        <v>1201</v>
      </c>
      <c r="D2856" t="s" s="22">
        <v>1202</v>
      </c>
      <c r="E2856" s="23"/>
      <c r="F2856" t="s" s="21">
        <v>1203</v>
      </c>
      <c r="G2856" t="s" s="24">
        <v>1201</v>
      </c>
      <c r="H2856" t="s" s="24">
        <v>1202</v>
      </c>
      <c r="I2856" s="32"/>
      <c r="J2856" t="s" s="21">
        <v>1204</v>
      </c>
      <c r="K2856" t="s" s="26">
        <v>1205</v>
      </c>
      <c r="L2856" t="s" s="26">
        <v>1206</v>
      </c>
      <c r="M2856" s="43"/>
      <c r="N2856" s="19"/>
      <c r="O2856" s="19"/>
      <c r="P2856" s="19"/>
    </row>
    <row r="2857" ht="16.6" customHeight="1">
      <c r="A2857" s="29">
        <v>44197</v>
      </c>
      <c r="B2857" s="30">
        <v>31.3</v>
      </c>
      <c r="C2857" s="19">
        <v>32.9</v>
      </c>
      <c r="D2857" s="19">
        <v>32.9</v>
      </c>
      <c r="E2857" s="31"/>
      <c r="F2857" s="30">
        <v>16.6</v>
      </c>
      <c r="G2857" s="19">
        <v>16.6428571428571</v>
      </c>
      <c r="H2857" s="19">
        <v>16.6428571428571</v>
      </c>
      <c r="I2857" s="32"/>
      <c r="J2857" s="19">
        <v>15.4940000000002</v>
      </c>
      <c r="K2857" s="19">
        <v>8.09</v>
      </c>
      <c r="L2857" s="19">
        <v>20.9333333333333</v>
      </c>
      <c r="M2857" s="43"/>
      <c r="N2857" s="19"/>
      <c r="O2857" s="19"/>
      <c r="P2857" s="19"/>
    </row>
    <row r="2858" ht="16.6" customHeight="1">
      <c r="A2858" s="29">
        <v>44228</v>
      </c>
      <c r="B2858" s="30">
        <v>32.8</v>
      </c>
      <c r="C2858" s="19">
        <v>32.1428571428571</v>
      </c>
      <c r="D2858" s="19">
        <v>32.1428571428571</v>
      </c>
      <c r="E2858" s="31"/>
      <c r="F2858" s="30">
        <v>17.8</v>
      </c>
      <c r="G2858" s="19">
        <v>16.4428571428571</v>
      </c>
      <c r="H2858" s="19">
        <v>16.4428571428571</v>
      </c>
      <c r="I2858" s="32"/>
      <c r="J2858" s="19">
        <v>12.9540000000002</v>
      </c>
      <c r="K2858" s="19">
        <v>12</v>
      </c>
      <c r="L2858" s="19">
        <v>19.3666666666667</v>
      </c>
      <c r="M2858" s="43"/>
      <c r="N2858" s="19"/>
      <c r="O2858" s="19"/>
      <c r="P2858" s="19"/>
    </row>
    <row r="2859" ht="16.6" customHeight="1">
      <c r="A2859" s="29">
        <v>44256</v>
      </c>
      <c r="B2859" s="30">
        <v>30.1</v>
      </c>
      <c r="C2859" s="19">
        <v>29.7714285714286</v>
      </c>
      <c r="D2859" s="19">
        <v>29.7714285714286</v>
      </c>
      <c r="E2859" s="31"/>
      <c r="F2859" s="30">
        <v>15.9</v>
      </c>
      <c r="G2859" s="19">
        <v>14.9</v>
      </c>
      <c r="H2859" s="19">
        <v>14.9</v>
      </c>
      <c r="I2859" s="32"/>
      <c r="J2859" s="19">
        <v>20.0660000000002</v>
      </c>
      <c r="K2859" s="19">
        <v>11.1</v>
      </c>
      <c r="L2859" s="19">
        <v>23.2866666666667</v>
      </c>
      <c r="M2859" s="43"/>
      <c r="N2859" s="19"/>
      <c r="O2859" s="19"/>
      <c r="P2859" s="19"/>
    </row>
    <row r="2860" ht="16.6" customHeight="1">
      <c r="A2860" s="29">
        <v>44287</v>
      </c>
      <c r="B2860" s="30">
        <v>25.9</v>
      </c>
      <c r="C2860" s="19">
        <v>25.8142857142857</v>
      </c>
      <c r="D2860" s="19">
        <v>25.8142857142857</v>
      </c>
      <c r="E2860" s="31"/>
      <c r="F2860" s="30">
        <v>13.2</v>
      </c>
      <c r="G2860" s="19">
        <v>11.5285714285714</v>
      </c>
      <c r="H2860" s="19">
        <v>11.5285714285714</v>
      </c>
      <c r="I2860" s="32"/>
      <c r="J2860" s="19">
        <v>28.4480000000003</v>
      </c>
      <c r="K2860" s="19">
        <v>16.47</v>
      </c>
      <c r="L2860" s="19">
        <v>26.04</v>
      </c>
      <c r="M2860" s="43"/>
      <c r="N2860" s="19"/>
      <c r="O2860" s="19"/>
      <c r="P2860" s="19"/>
    </row>
    <row r="2861" ht="16.6" customHeight="1">
      <c r="A2861" s="29">
        <v>44317</v>
      </c>
      <c r="B2861" s="30">
        <v>20.3</v>
      </c>
      <c r="C2861" s="19">
        <v>20.1285714285714</v>
      </c>
      <c r="D2861" s="19">
        <v>20.1285714285714</v>
      </c>
      <c r="E2861" s="31"/>
      <c r="F2861" s="30">
        <v>10.6</v>
      </c>
      <c r="G2861" s="19">
        <v>8.74285714285714</v>
      </c>
      <c r="H2861" s="19">
        <v>8.74285714285714</v>
      </c>
      <c r="I2861" s="32"/>
      <c r="J2861" s="19">
        <v>40.8940000000005</v>
      </c>
      <c r="K2861" s="19">
        <v>42.77</v>
      </c>
      <c r="L2861" s="19">
        <v>37.4066666666667</v>
      </c>
      <c r="M2861" s="43"/>
      <c r="N2861" s="19"/>
      <c r="O2861" s="19"/>
      <c r="P2861" s="19"/>
    </row>
    <row r="2862" ht="16.6" customHeight="1">
      <c r="A2862" s="29">
        <v>44348</v>
      </c>
      <c r="B2862" s="30">
        <v>17.4</v>
      </c>
      <c r="C2862" s="19">
        <v>17.2285714285714</v>
      </c>
      <c r="D2862" s="19">
        <v>17.2285714285714</v>
      </c>
      <c r="E2862" s="31"/>
      <c r="F2862" s="30">
        <v>8</v>
      </c>
      <c r="G2862" s="19">
        <v>6.04285714285714</v>
      </c>
      <c r="H2862" s="19">
        <v>6.04285714285714</v>
      </c>
      <c r="I2862" s="32"/>
      <c r="J2862" s="19">
        <v>43.9420000000005</v>
      </c>
      <c r="K2862" s="19">
        <v>37.88</v>
      </c>
      <c r="L2862" s="19">
        <v>41.4133333333333</v>
      </c>
      <c r="M2862" s="43"/>
      <c r="N2862" s="19"/>
      <c r="O2862" s="19"/>
      <c r="P2862" s="19"/>
    </row>
    <row r="2863" ht="16.6" customHeight="1">
      <c r="A2863" s="29">
        <v>44378</v>
      </c>
      <c r="B2863" s="30">
        <v>16.4</v>
      </c>
      <c r="C2863" s="19">
        <v>16.8833333333333</v>
      </c>
      <c r="D2863" s="19">
        <v>16.8833333333333</v>
      </c>
      <c r="E2863" s="31"/>
      <c r="F2863" s="30">
        <v>7.8</v>
      </c>
      <c r="G2863" s="19">
        <v>5.46666666666667</v>
      </c>
      <c r="H2863" s="19">
        <v>5.46666666666667</v>
      </c>
      <c r="I2863" s="32"/>
      <c r="J2863" s="19">
        <v>31.7500000000004</v>
      </c>
      <c r="K2863" s="19">
        <v>32.47</v>
      </c>
      <c r="L2863" s="19">
        <v>31.26</v>
      </c>
      <c r="M2863" s="43"/>
      <c r="N2863" s="19"/>
      <c r="O2863" s="19"/>
      <c r="P2863" s="19"/>
    </row>
    <row r="2864" ht="16.6" customHeight="1">
      <c r="A2864" s="29">
        <v>44409</v>
      </c>
      <c r="B2864" s="30">
        <v>18.3</v>
      </c>
      <c r="C2864" s="19">
        <v>18.0166666666667</v>
      </c>
      <c r="D2864" s="19">
        <v>18.0166666666667</v>
      </c>
      <c r="E2864" s="31"/>
      <c r="F2864" s="30">
        <v>8.1</v>
      </c>
      <c r="G2864" s="19">
        <v>5.43333333333333</v>
      </c>
      <c r="H2864" s="19">
        <v>5.43333333333333</v>
      </c>
      <c r="I2864" s="32"/>
      <c r="J2864" s="19">
        <v>34.7980000000004</v>
      </c>
      <c r="K2864" s="19">
        <v>33.12</v>
      </c>
      <c r="L2864" s="19">
        <v>29.7866666666667</v>
      </c>
      <c r="M2864" s="43"/>
      <c r="N2864" s="19"/>
      <c r="O2864" s="19"/>
      <c r="P2864" s="19"/>
    </row>
    <row r="2865" ht="16.6" customHeight="1">
      <c r="A2865" s="29">
        <v>44440</v>
      </c>
      <c r="B2865" s="30">
        <v>21.9</v>
      </c>
      <c r="C2865" s="19">
        <v>21.8</v>
      </c>
      <c r="D2865" s="19">
        <v>21.8</v>
      </c>
      <c r="E2865" s="31"/>
      <c r="F2865" s="30">
        <v>9.4</v>
      </c>
      <c r="G2865" s="19">
        <v>7.03333333333333</v>
      </c>
      <c r="H2865" s="19">
        <v>7.03333333333333</v>
      </c>
      <c r="I2865" s="32"/>
      <c r="J2865" s="19">
        <v>35.5600000000004</v>
      </c>
      <c r="K2865" s="19">
        <v>31.54</v>
      </c>
      <c r="L2865" s="19">
        <v>21.2533333333333</v>
      </c>
      <c r="M2865" s="43"/>
      <c r="N2865" s="19"/>
      <c r="O2865" s="19"/>
      <c r="P2865" s="19"/>
    </row>
    <row r="2866" ht="16.6" customHeight="1">
      <c r="A2866" s="29">
        <v>44470</v>
      </c>
      <c r="B2866" s="30">
        <v>25.1</v>
      </c>
      <c r="C2866" s="19">
        <v>26.4333333333333</v>
      </c>
      <c r="D2866" s="19">
        <v>26.4333333333333</v>
      </c>
      <c r="E2866" s="31"/>
      <c r="F2866" s="30">
        <v>12.2</v>
      </c>
      <c r="G2866" s="19">
        <v>10.7833333333333</v>
      </c>
      <c r="H2866" s="19">
        <v>10.7833333333333</v>
      </c>
      <c r="I2866" s="32"/>
      <c r="J2866" s="19">
        <v>31.2420000000004</v>
      </c>
      <c r="K2866" s="19">
        <v>28.44</v>
      </c>
      <c r="L2866" s="19">
        <v>21.32</v>
      </c>
      <c r="M2866" s="43"/>
      <c r="N2866" s="19"/>
      <c r="O2866" s="19"/>
      <c r="P2866" s="19"/>
    </row>
    <row r="2867" ht="16.6" customHeight="1">
      <c r="A2867" s="29">
        <v>44501</v>
      </c>
      <c r="B2867" s="30">
        <v>28.8</v>
      </c>
      <c r="C2867" s="19">
        <v>28.7333333333333</v>
      </c>
      <c r="D2867" s="19">
        <v>28.7333333333333</v>
      </c>
      <c r="E2867" s="31"/>
      <c r="F2867" s="30">
        <v>14.1</v>
      </c>
      <c r="G2867" s="19">
        <v>12.8333333333333</v>
      </c>
      <c r="H2867" s="19">
        <v>12.8333333333333</v>
      </c>
      <c r="I2867" s="32"/>
      <c r="J2867" s="19">
        <v>19.3040000000002</v>
      </c>
      <c r="K2867" s="19">
        <v>12.9</v>
      </c>
      <c r="L2867" s="19">
        <v>29.16</v>
      </c>
      <c r="M2867" s="43"/>
      <c r="N2867" s="19"/>
      <c r="O2867" s="19">
        <f>AVERAGE(B2869,F2869)</f>
        <v>18.6875</v>
      </c>
      <c r="P2867" t="s" s="34">
        <v>16</v>
      </c>
    </row>
    <row r="2868" ht="16.6" customHeight="1">
      <c r="A2868" s="29">
        <v>44531</v>
      </c>
      <c r="B2868" s="30">
        <v>30.2</v>
      </c>
      <c r="C2868" s="19">
        <v>32.1</v>
      </c>
      <c r="D2868" s="19">
        <v>32.1</v>
      </c>
      <c r="E2868" s="31"/>
      <c r="F2868" s="30">
        <v>16.3</v>
      </c>
      <c r="G2868" s="19">
        <v>15.85</v>
      </c>
      <c r="H2868" s="19">
        <v>15.85</v>
      </c>
      <c r="I2868" s="32"/>
      <c r="J2868" s="19">
        <v>20.5740000000003</v>
      </c>
      <c r="K2868" s="19">
        <v>24.34</v>
      </c>
      <c r="L2868" s="19">
        <v>30.9533333333333</v>
      </c>
      <c r="M2868" s="43"/>
      <c r="N2868" s="49"/>
      <c r="O2868" s="19">
        <f>AVERAGE(D2869,H2869)</f>
        <v>18.0688492063492</v>
      </c>
      <c r="P2868" t="s" s="34">
        <v>17</v>
      </c>
    </row>
    <row r="2869" ht="16.6" customHeight="1">
      <c r="A2869" t="s" s="35">
        <v>18</v>
      </c>
      <c r="B2869" s="36">
        <f>AVERAGE(B2857:B2868)</f>
        <v>24.875</v>
      </c>
      <c r="C2869" s="36">
        <f>AVERAGE(C2857:C2868)</f>
        <v>25.1626984126984</v>
      </c>
      <c r="D2869" s="36">
        <f>AVERAGE(D2857:D2868)</f>
        <v>25.1626984126984</v>
      </c>
      <c r="E2869" s="37"/>
      <c r="F2869" s="36">
        <f>AVERAGE(F2857:F2868)</f>
        <v>12.5</v>
      </c>
      <c r="G2869" s="36">
        <f>AVERAGE(G2857:G2868)</f>
        <v>10.975</v>
      </c>
      <c r="H2869" s="36">
        <f>AVERAGE(H2857:H2868)</f>
        <v>10.975</v>
      </c>
      <c r="I2869" s="38"/>
      <c r="J2869" s="36">
        <f>AVERAGE(J2857:J2868)</f>
        <v>27.9188333333337</v>
      </c>
      <c r="K2869" s="36">
        <f>AVERAGE(K2857:K2868)</f>
        <v>24.26</v>
      </c>
      <c r="L2869" s="36">
        <f>AVERAGE(L2857:L2868)</f>
        <v>27.6816666666667</v>
      </c>
      <c r="M2869" s="50"/>
      <c r="N2869" s="19"/>
      <c r="O2869" s="19">
        <f>O2868-O2867</f>
        <v>-0.6186507936508</v>
      </c>
      <c r="P2869" t="s" s="39">
        <v>19</v>
      </c>
    </row>
    <row r="2870" ht="16.6" customHeight="1">
      <c r="A2870" s="77"/>
      <c r="B2870" s="76"/>
      <c r="C2870" s="76"/>
      <c r="D2870" t="s" s="40">
        <v>55</v>
      </c>
      <c r="E2870" s="42"/>
      <c r="F2870" s="76"/>
      <c r="G2870" s="76"/>
      <c r="H2870" t="s" s="40">
        <v>21</v>
      </c>
      <c r="I2870" s="32"/>
      <c r="J2870" s="19"/>
      <c r="K2870" s="19"/>
      <c r="L2870" s="19"/>
      <c r="M2870" s="43"/>
      <c r="N2870" s="19"/>
      <c r="O2870" s="19"/>
      <c r="P2870" s="19"/>
    </row>
    <row r="2871" ht="16.6" customHeight="1">
      <c r="A2871" s="77"/>
      <c r="B2871" s="76"/>
      <c r="C2871" s="78"/>
      <c r="D2871" s="78"/>
      <c r="E2871" s="42"/>
      <c r="F2871" s="76"/>
      <c r="G2871" s="76"/>
      <c r="H2871" s="76"/>
      <c r="I2871" s="32"/>
      <c r="J2871" s="19"/>
      <c r="K2871" s="19"/>
      <c r="L2871" s="19"/>
      <c r="M2871" s="43"/>
      <c r="N2871" s="19"/>
      <c r="O2871" s="19"/>
      <c r="P2871" s="28"/>
    </row>
    <row r="2872" ht="46.65" customHeight="1">
      <c r="A2872" t="s" s="20">
        <v>1207</v>
      </c>
      <c r="B2872" t="s" s="21">
        <v>173</v>
      </c>
      <c r="C2872" t="s" s="22">
        <v>1208</v>
      </c>
      <c r="D2872" t="s" s="22">
        <v>1209</v>
      </c>
      <c r="E2872" s="23"/>
      <c r="F2872" t="s" s="21">
        <v>176</v>
      </c>
      <c r="G2872" t="s" s="24">
        <v>1208</v>
      </c>
      <c r="H2872" t="s" s="24">
        <v>1209</v>
      </c>
      <c r="I2872" s="25"/>
      <c r="J2872" t="s" s="21">
        <v>94</v>
      </c>
      <c r="K2872" t="s" s="26">
        <v>1210</v>
      </c>
      <c r="L2872" t="s" s="26">
        <v>1211</v>
      </c>
      <c r="M2872" t="s" s="45">
        <v>1212</v>
      </c>
      <c r="N2872" s="7"/>
      <c r="O2872" s="19"/>
      <c r="P2872" s="19"/>
    </row>
    <row r="2873" ht="16.6" customHeight="1">
      <c r="A2873" s="29">
        <v>44197</v>
      </c>
      <c r="B2873" s="30">
        <v>30.7</v>
      </c>
      <c r="C2873" s="19">
        <v>32.8</v>
      </c>
      <c r="D2873" s="19">
        <v>32.7681818181818</v>
      </c>
      <c r="E2873" s="31"/>
      <c r="F2873" s="30">
        <v>14.2</v>
      </c>
      <c r="G2873" s="19">
        <v>14.6</v>
      </c>
      <c r="H2873" s="19">
        <v>14.5636363636364</v>
      </c>
      <c r="I2873" s="32"/>
      <c r="J2873" s="33">
        <v>14.7320000000002</v>
      </c>
      <c r="K2873" s="33">
        <v>10.1086956521739</v>
      </c>
      <c r="L2873" s="33">
        <v>16.1636363636364</v>
      </c>
      <c r="M2873" s="7"/>
      <c r="N2873" s="7"/>
      <c r="O2873" s="19"/>
      <c r="P2873" s="19"/>
    </row>
    <row r="2874" ht="16.6" customHeight="1">
      <c r="A2874" s="29">
        <v>44228</v>
      </c>
      <c r="B2874" s="30">
        <v>31.3</v>
      </c>
      <c r="C2874" s="19">
        <v>31.8</v>
      </c>
      <c r="D2874" s="19">
        <v>31.7727272727273</v>
      </c>
      <c r="E2874" s="31"/>
      <c r="F2874" s="30">
        <v>14.9</v>
      </c>
      <c r="G2874" s="19">
        <v>14.3</v>
      </c>
      <c r="H2874" s="19">
        <v>14.2954545454545</v>
      </c>
      <c r="I2874" s="32"/>
      <c r="J2874" s="33">
        <v>13.7160000000002</v>
      </c>
      <c r="K2874" s="33">
        <v>16.6130434782609</v>
      </c>
      <c r="L2874" s="33">
        <v>20.0454545454545</v>
      </c>
      <c r="M2874" s="7"/>
      <c r="N2874" s="7"/>
      <c r="O2874" s="19"/>
      <c r="P2874" s="19"/>
    </row>
    <row r="2875" ht="16.6" customHeight="1">
      <c r="A2875" s="29">
        <v>44256</v>
      </c>
      <c r="B2875" s="30">
        <v>27.9</v>
      </c>
      <c r="C2875" s="19">
        <v>28.7</v>
      </c>
      <c r="D2875" s="19">
        <v>28.7681818181818</v>
      </c>
      <c r="E2875" s="31"/>
      <c r="F2875" s="30">
        <v>12.5</v>
      </c>
      <c r="G2875" s="19">
        <v>12.1</v>
      </c>
      <c r="H2875" s="19">
        <v>12.0590909090909</v>
      </c>
      <c r="I2875" s="32"/>
      <c r="J2875" s="33">
        <v>18.2880000000002</v>
      </c>
      <c r="K2875" s="33">
        <v>20.9739130434783</v>
      </c>
      <c r="L2875" s="33">
        <v>16.9454545454545</v>
      </c>
      <c r="M2875" s="7"/>
      <c r="N2875" s="7"/>
      <c r="O2875" s="19"/>
      <c r="P2875" s="19"/>
    </row>
    <row r="2876" ht="16.6" customHeight="1">
      <c r="A2876" s="29">
        <v>44287</v>
      </c>
      <c r="B2876" s="30">
        <v>23.7</v>
      </c>
      <c r="C2876" s="19">
        <v>24.8</v>
      </c>
      <c r="D2876" s="19">
        <v>24.8863636363636</v>
      </c>
      <c r="E2876" s="31"/>
      <c r="F2876" s="30">
        <v>9.9</v>
      </c>
      <c r="G2876" s="19">
        <v>9.5</v>
      </c>
      <c r="H2876" s="19">
        <v>9.618181818181821</v>
      </c>
      <c r="I2876" s="32"/>
      <c r="J2876" s="33">
        <v>30.9880000000004</v>
      </c>
      <c r="K2876" s="33">
        <v>19.5260869565217</v>
      </c>
      <c r="L2876" s="33">
        <v>26.3727272727273</v>
      </c>
      <c r="M2876" s="7"/>
      <c r="N2876" s="7"/>
      <c r="O2876" s="19"/>
      <c r="P2876" s="19"/>
    </row>
    <row r="2877" ht="16.6" customHeight="1">
      <c r="A2877" s="29">
        <v>44317</v>
      </c>
      <c r="B2877" s="30">
        <v>19.1</v>
      </c>
      <c r="C2877" s="19">
        <v>19.9</v>
      </c>
      <c r="D2877" s="19">
        <v>19.8409090909091</v>
      </c>
      <c r="E2877" s="31"/>
      <c r="F2877" s="30">
        <v>7.9</v>
      </c>
      <c r="G2877" s="19">
        <v>7.4</v>
      </c>
      <c r="H2877" s="19">
        <v>7.37727272727273</v>
      </c>
      <c r="I2877" s="32"/>
      <c r="J2877" s="33">
        <v>46.4820000000006</v>
      </c>
      <c r="K2877" s="33">
        <v>50.6869565217391</v>
      </c>
      <c r="L2877" s="33">
        <v>34.6090909090909</v>
      </c>
      <c r="M2877" s="7"/>
      <c r="N2877" s="7"/>
      <c r="O2877" s="19"/>
      <c r="P2877" s="19"/>
    </row>
    <row r="2878" ht="16.6" customHeight="1">
      <c r="A2878" s="29">
        <v>44348</v>
      </c>
      <c r="B2878" s="30">
        <v>15.9</v>
      </c>
      <c r="C2878" s="19">
        <v>16.2</v>
      </c>
      <c r="D2878" s="19">
        <v>16.1772727272727</v>
      </c>
      <c r="E2878" s="31"/>
      <c r="F2878" s="30">
        <v>6</v>
      </c>
      <c r="G2878" s="19">
        <v>5.5</v>
      </c>
      <c r="H2878" s="19">
        <v>5.48181818181818</v>
      </c>
      <c r="I2878" s="32"/>
      <c r="J2878" s="33">
        <v>56.1340000000007</v>
      </c>
      <c r="K2878" s="33">
        <v>53.1826086956522</v>
      </c>
      <c r="L2878" s="33">
        <v>50.4190476190476</v>
      </c>
      <c r="M2878" s="7"/>
      <c r="N2878" s="7"/>
      <c r="O2878" s="19"/>
      <c r="P2878" s="19"/>
    </row>
    <row r="2879" ht="16.6" customHeight="1">
      <c r="A2879" s="29">
        <v>44378</v>
      </c>
      <c r="B2879" s="30">
        <v>15.1</v>
      </c>
      <c r="C2879" s="19">
        <v>15.4</v>
      </c>
      <c r="D2879" s="19">
        <v>15.5095238095238</v>
      </c>
      <c r="E2879" s="31"/>
      <c r="F2879" s="30">
        <v>5.2</v>
      </c>
      <c r="G2879" s="19">
        <v>4.5</v>
      </c>
      <c r="H2879" s="19">
        <v>4.6</v>
      </c>
      <c r="I2879" s="32"/>
      <c r="J2879" s="33">
        <v>44.4500000000005</v>
      </c>
      <c r="K2879" s="33">
        <v>46.104347826087</v>
      </c>
      <c r="L2879" s="33">
        <v>40.2818181818182</v>
      </c>
      <c r="M2879" s="7"/>
      <c r="N2879" s="7"/>
      <c r="O2879" s="19"/>
      <c r="P2879" s="19"/>
    </row>
    <row r="2880" ht="16.6" customHeight="1">
      <c r="A2880" s="29">
        <v>44409</v>
      </c>
      <c r="B2880" s="30">
        <v>16.7</v>
      </c>
      <c r="C2880" s="19">
        <v>16.8</v>
      </c>
      <c r="D2880" s="19">
        <v>16.7142857142857</v>
      </c>
      <c r="E2880" s="31"/>
      <c r="F2880" s="30">
        <v>5.5</v>
      </c>
      <c r="G2880" s="19">
        <v>4.2</v>
      </c>
      <c r="H2880" s="19">
        <v>4.18095238095238</v>
      </c>
      <c r="I2880" s="32"/>
      <c r="J2880" s="33">
        <v>52.8320000000006</v>
      </c>
      <c r="K2880" s="33">
        <v>54.7304347826087</v>
      </c>
      <c r="L2880" s="33">
        <v>43.5904761904762</v>
      </c>
      <c r="M2880" s="7"/>
      <c r="N2880" s="7"/>
      <c r="O2880" s="19"/>
      <c r="P2880" s="19"/>
    </row>
    <row r="2881" ht="16.6" customHeight="1">
      <c r="A2881" s="29">
        <v>44440</v>
      </c>
      <c r="B2881" s="30">
        <v>19.5</v>
      </c>
      <c r="C2881" s="19">
        <v>20.5</v>
      </c>
      <c r="D2881" s="19">
        <v>20.5095238095238</v>
      </c>
      <c r="E2881" s="31"/>
      <c r="F2881" s="30">
        <v>6.5</v>
      </c>
      <c r="G2881" s="19">
        <v>5.3</v>
      </c>
      <c r="H2881" s="19">
        <v>5.25238095238095</v>
      </c>
      <c r="I2881" s="32"/>
      <c r="J2881" s="33">
        <v>41.9100000000005</v>
      </c>
      <c r="K2881" s="33">
        <v>46.604347826087</v>
      </c>
      <c r="L2881" s="33">
        <v>37.55</v>
      </c>
      <c r="M2881" s="7"/>
      <c r="N2881" s="7"/>
      <c r="O2881" s="19"/>
      <c r="P2881" s="19"/>
    </row>
    <row r="2882" ht="16.6" customHeight="1">
      <c r="A2882" s="29">
        <v>44470</v>
      </c>
      <c r="B2882" s="30">
        <v>23.2</v>
      </c>
      <c r="C2882" s="19">
        <v>24.6</v>
      </c>
      <c r="D2882" s="19">
        <v>24.7285714285714</v>
      </c>
      <c r="E2882" s="31"/>
      <c r="F2882" s="30">
        <v>8.5</v>
      </c>
      <c r="G2882" s="19">
        <v>7.2</v>
      </c>
      <c r="H2882" s="19">
        <v>7.16666666666667</v>
      </c>
      <c r="I2882" s="32"/>
      <c r="J2882" s="33">
        <v>35.5600000000004</v>
      </c>
      <c r="K2882" s="33">
        <v>34.4260869565217</v>
      </c>
      <c r="L2882" s="33">
        <v>25.2857142857143</v>
      </c>
      <c r="M2882" s="7"/>
      <c r="N2882" s="7"/>
      <c r="O2882" s="19"/>
      <c r="P2882" s="19"/>
    </row>
    <row r="2883" ht="16.6" customHeight="1">
      <c r="A2883" s="29">
        <v>44501</v>
      </c>
      <c r="B2883" s="30">
        <v>26.9</v>
      </c>
      <c r="C2883" s="19">
        <v>28.4</v>
      </c>
      <c r="D2883" s="19">
        <v>28.6095238095238</v>
      </c>
      <c r="E2883" s="31"/>
      <c r="F2883" s="30">
        <v>11.1</v>
      </c>
      <c r="G2883" s="19">
        <v>10.3</v>
      </c>
      <c r="H2883" s="19">
        <v>10.5190476190476</v>
      </c>
      <c r="I2883" s="32"/>
      <c r="J2883" s="33">
        <v>22.3520000000003</v>
      </c>
      <c r="K2883" s="33">
        <v>23.3521739130435</v>
      </c>
      <c r="L2883" s="33">
        <v>25</v>
      </c>
      <c r="M2883" s="7"/>
      <c r="N2883" s="7"/>
      <c r="O2883" s="19">
        <f>AVERAGE(B2885,F2885)</f>
        <v>16.45</v>
      </c>
      <c r="P2883" t="s" s="34">
        <v>16</v>
      </c>
    </row>
    <row r="2884" ht="16.6" customHeight="1">
      <c r="A2884" s="29">
        <v>44531</v>
      </c>
      <c r="B2884" s="30">
        <v>29.4</v>
      </c>
      <c r="C2884" s="19">
        <v>30.5</v>
      </c>
      <c r="D2884" s="19">
        <v>30.6857142857143</v>
      </c>
      <c r="E2884" s="31"/>
      <c r="F2884" s="30">
        <v>13.2</v>
      </c>
      <c r="G2884" s="19">
        <v>12.5</v>
      </c>
      <c r="H2884" s="19">
        <v>12.4904761904762</v>
      </c>
      <c r="I2884" s="32"/>
      <c r="J2884" s="33">
        <v>19.3040000000002</v>
      </c>
      <c r="K2884" s="33">
        <v>22.7304347826087</v>
      </c>
      <c r="L2884" s="33">
        <v>29.5904761904762</v>
      </c>
      <c r="M2884" s="7"/>
      <c r="N2884" s="7"/>
      <c r="O2884" s="19">
        <f>AVERAGE(D2885,H2885)</f>
        <v>16.6073232323232</v>
      </c>
      <c r="P2884" t="s" s="34">
        <v>17</v>
      </c>
    </row>
    <row r="2885" ht="16.6" customHeight="1">
      <c r="A2885" t="s" s="35">
        <v>18</v>
      </c>
      <c r="B2885" s="36">
        <f>AVERAGE(B2873:B2884)</f>
        <v>23.2833333333333</v>
      </c>
      <c r="C2885" s="36">
        <f>AVERAGE(C2873:C2884)</f>
        <v>24.2</v>
      </c>
      <c r="D2885" s="36">
        <f>AVERAGE(D2873:D2884)</f>
        <v>24.2475649350649</v>
      </c>
      <c r="E2885" s="37"/>
      <c r="F2885" s="36">
        <f>AVERAGE(F2873:F2884)</f>
        <v>9.616666666666671</v>
      </c>
      <c r="G2885" s="36">
        <f>AVERAGE(G2873:G2884)</f>
        <v>8.949999999999999</v>
      </c>
      <c r="H2885" s="36">
        <f>AVERAGE(H2873:H2884)</f>
        <v>8.967081529581529</v>
      </c>
      <c r="I2885" s="38"/>
      <c r="J2885" s="36">
        <f>AVERAGE(J2873:J2884)</f>
        <v>33.0623333333337</v>
      </c>
      <c r="K2885" s="36">
        <f>AVERAGE(K2873:K2884)</f>
        <v>33.2532608695652</v>
      </c>
      <c r="L2885" s="36">
        <f>AVERAGE(L2873:L2884)</f>
        <v>30.4878246753247</v>
      </c>
      <c r="M2885" s="7"/>
      <c r="N2885" s="7"/>
      <c r="O2885" s="19">
        <f>O2884-O2883</f>
        <v>0.1573232323232</v>
      </c>
      <c r="P2885" t="s" s="39">
        <v>19</v>
      </c>
    </row>
    <row r="2886" ht="16.6" customHeight="1">
      <c r="A2886" t="s" s="40">
        <v>20</v>
      </c>
      <c r="B2886" s="76"/>
      <c r="C2886" s="76"/>
      <c r="D2886" s="76"/>
      <c r="E2886" s="42"/>
      <c r="F2886" s="76"/>
      <c r="G2886" s="76"/>
      <c r="H2886" t="s" s="40">
        <v>21</v>
      </c>
      <c r="I2886" s="32"/>
      <c r="J2886" s="19"/>
      <c r="K2886" s="19"/>
      <c r="L2886" s="19"/>
      <c r="M2886" s="43"/>
      <c r="N2886" s="19"/>
      <c r="O2886" s="19"/>
      <c r="P2886" s="19"/>
    </row>
    <row r="2887" ht="16.6" customHeight="1">
      <c r="A2887" s="77"/>
      <c r="B2887" s="76"/>
      <c r="C2887" s="76"/>
      <c r="D2887" s="76"/>
      <c r="E2887" s="42"/>
      <c r="F2887" s="76"/>
      <c r="G2887" s="76"/>
      <c r="H2887" s="76"/>
      <c r="I2887" s="32"/>
      <c r="J2887" s="19"/>
      <c r="K2887" s="19"/>
      <c r="L2887" s="19"/>
      <c r="M2887" s="43"/>
      <c r="N2887" s="19"/>
      <c r="O2887" s="19"/>
      <c r="P2887" s="19"/>
    </row>
    <row r="2888" ht="46.65" customHeight="1">
      <c r="A2888" t="s" s="20">
        <v>1213</v>
      </c>
      <c r="B2888" t="s" s="21">
        <v>1214</v>
      </c>
      <c r="C2888" t="s" s="22">
        <v>1215</v>
      </c>
      <c r="D2888" t="s" s="22">
        <v>1216</v>
      </c>
      <c r="E2888" s="23"/>
      <c r="F2888" t="s" s="21">
        <v>1217</v>
      </c>
      <c r="G2888" t="s" s="24">
        <v>1215</v>
      </c>
      <c r="H2888" t="s" s="24">
        <v>1216</v>
      </c>
      <c r="I2888" s="32"/>
      <c r="J2888" t="s" s="21">
        <v>571</v>
      </c>
      <c r="K2888" t="s" s="26">
        <v>1218</v>
      </c>
      <c r="L2888" t="s" s="26">
        <v>1219</v>
      </c>
      <c r="M2888" t="s" s="45">
        <v>1220</v>
      </c>
      <c r="N2888" s="7"/>
      <c r="O2888" s="19"/>
      <c r="P2888" s="19"/>
    </row>
    <row r="2889" ht="16.6" customHeight="1">
      <c r="A2889" s="29">
        <v>44197</v>
      </c>
      <c r="B2889" s="30">
        <v>23.2</v>
      </c>
      <c r="C2889" s="19">
        <v>24.7</v>
      </c>
      <c r="D2889" s="19">
        <v>24.7</v>
      </c>
      <c r="E2889" s="31"/>
      <c r="F2889" s="30">
        <v>13.7</v>
      </c>
      <c r="G2889" s="19">
        <v>14.5</v>
      </c>
      <c r="H2889" s="19">
        <v>14.5</v>
      </c>
      <c r="I2889" s="32"/>
      <c r="J2889" s="33">
        <v>14.9860000000002</v>
      </c>
      <c r="K2889" s="33">
        <v>14.7113636363636</v>
      </c>
      <c r="L2889" s="33">
        <v>15.6333333333333</v>
      </c>
      <c r="M2889" s="7"/>
      <c r="N2889" s="7"/>
      <c r="O2889" s="19"/>
      <c r="P2889" s="19"/>
    </row>
    <row r="2890" ht="16.6" customHeight="1">
      <c r="A2890" s="29">
        <v>44228</v>
      </c>
      <c r="B2890" s="30">
        <v>23.8</v>
      </c>
      <c r="C2890" s="19">
        <v>24.3</v>
      </c>
      <c r="D2890" s="19">
        <v>24.3</v>
      </c>
      <c r="E2890" s="31"/>
      <c r="F2890" s="30">
        <v>14.3</v>
      </c>
      <c r="G2890" s="19">
        <v>14.4</v>
      </c>
      <c r="H2890" s="19">
        <v>14.4</v>
      </c>
      <c r="I2890" s="32"/>
      <c r="J2890" s="33">
        <v>16.0020000000002</v>
      </c>
      <c r="K2890" s="33">
        <v>15.2840909090909</v>
      </c>
      <c r="L2890" s="33">
        <v>18.8</v>
      </c>
      <c r="M2890" s="7"/>
      <c r="N2890" s="7"/>
      <c r="O2890" s="19"/>
      <c r="P2890" s="19"/>
    </row>
    <row r="2891" ht="16.6" customHeight="1">
      <c r="A2891" s="29">
        <v>44256</v>
      </c>
      <c r="B2891" s="30">
        <v>21.3</v>
      </c>
      <c r="C2891" s="19">
        <v>22.5</v>
      </c>
      <c r="D2891" s="19">
        <v>22.5</v>
      </c>
      <c r="E2891" s="31"/>
      <c r="F2891" s="30">
        <v>13.2</v>
      </c>
      <c r="G2891" s="19">
        <v>13.7</v>
      </c>
      <c r="H2891" s="19">
        <v>13.7</v>
      </c>
      <c r="I2891" s="32"/>
      <c r="J2891" s="33">
        <v>22.0980000000003</v>
      </c>
      <c r="K2891" s="33">
        <v>20.8386363636364</v>
      </c>
      <c r="L2891" s="33">
        <v>22.3842105263158</v>
      </c>
      <c r="M2891" s="7"/>
      <c r="N2891" s="7"/>
      <c r="O2891" s="19"/>
      <c r="P2891" s="19"/>
    </row>
    <row r="2892" ht="16.6" customHeight="1">
      <c r="A2892" s="29">
        <v>44287</v>
      </c>
      <c r="B2892" s="30">
        <v>18.7</v>
      </c>
      <c r="C2892" s="19">
        <v>19.8</v>
      </c>
      <c r="D2892" s="19">
        <v>19.8</v>
      </c>
      <c r="E2892" s="31"/>
      <c r="F2892" s="30">
        <v>12.2</v>
      </c>
      <c r="G2892" s="19">
        <v>12.6</v>
      </c>
      <c r="H2892" s="19">
        <v>12.6</v>
      </c>
      <c r="I2892" s="32"/>
      <c r="J2892" s="33">
        <v>46.7360000000006</v>
      </c>
      <c r="K2892" s="33">
        <v>44.3045454545455</v>
      </c>
      <c r="L2892" s="33">
        <v>38.7210526315789</v>
      </c>
      <c r="M2892" s="7"/>
      <c r="N2892" s="7"/>
      <c r="O2892" s="19"/>
      <c r="P2892" s="19"/>
    </row>
    <row r="2893" ht="16.6" customHeight="1">
      <c r="A2893" s="29">
        <v>44317</v>
      </c>
      <c r="B2893" s="30">
        <v>16.3</v>
      </c>
      <c r="C2893" s="19">
        <v>16.9</v>
      </c>
      <c r="D2893" s="19">
        <v>16.9</v>
      </c>
      <c r="E2893" s="31"/>
      <c r="F2893" s="30">
        <v>11.1</v>
      </c>
      <c r="G2893" s="19">
        <v>11.3</v>
      </c>
      <c r="H2893" s="19">
        <v>11.3</v>
      </c>
      <c r="I2893" s="32"/>
      <c r="J2893" s="33">
        <v>81.280000000001</v>
      </c>
      <c r="K2893" s="33">
        <v>81.2204545454545</v>
      </c>
      <c r="L2893" s="33">
        <v>68.3315789473684</v>
      </c>
      <c r="M2893" s="7"/>
      <c r="N2893" s="7"/>
      <c r="O2893" s="19"/>
      <c r="P2893" s="19"/>
    </row>
    <row r="2894" ht="16.6" customHeight="1">
      <c r="A2894" s="29">
        <v>44348</v>
      </c>
      <c r="B2894" s="30">
        <v>14.3</v>
      </c>
      <c r="C2894" s="19">
        <v>15</v>
      </c>
      <c r="D2894" s="19">
        <v>15</v>
      </c>
      <c r="E2894" s="31"/>
      <c r="F2894" s="30">
        <v>9.800000000000001</v>
      </c>
      <c r="G2894" s="19">
        <v>9.9</v>
      </c>
      <c r="H2894" s="19">
        <v>9.9</v>
      </c>
      <c r="I2894" s="32"/>
      <c r="J2894" s="33">
        <v>116.586000000001</v>
      </c>
      <c r="K2894" s="33">
        <v>118.281818181818</v>
      </c>
      <c r="L2894" s="33">
        <v>87.7736842105263</v>
      </c>
      <c r="M2894" s="7"/>
      <c r="N2894" s="7"/>
      <c r="O2894" s="19"/>
      <c r="P2894" s="19"/>
    </row>
    <row r="2895" ht="16.6" customHeight="1">
      <c r="A2895" s="29">
        <v>44378</v>
      </c>
      <c r="B2895" s="30">
        <v>13.6</v>
      </c>
      <c r="C2895" s="19">
        <v>14.3</v>
      </c>
      <c r="D2895" s="19">
        <v>14.3</v>
      </c>
      <c r="E2895" s="31"/>
      <c r="F2895" s="30">
        <v>8.9</v>
      </c>
      <c r="G2895" s="19">
        <v>9.199999999999999</v>
      </c>
      <c r="H2895" s="19">
        <v>9.199999999999999</v>
      </c>
      <c r="I2895" s="32"/>
      <c r="J2895" s="33">
        <v>106.426000000001</v>
      </c>
      <c r="K2895" s="33">
        <v>112.811363636364</v>
      </c>
      <c r="L2895" s="33">
        <v>91.4722222222222</v>
      </c>
      <c r="M2895" s="7"/>
      <c r="N2895" s="7"/>
      <c r="O2895" s="19"/>
      <c r="P2895" s="19"/>
    </row>
    <row r="2896" ht="16.6" customHeight="1">
      <c r="A2896" s="29">
        <v>44409</v>
      </c>
      <c r="B2896" s="30">
        <v>13.9</v>
      </c>
      <c r="C2896" s="19">
        <v>14.6</v>
      </c>
      <c r="D2896" s="19">
        <v>14.6</v>
      </c>
      <c r="E2896" s="31"/>
      <c r="F2896" s="30">
        <v>8.800000000000001</v>
      </c>
      <c r="G2896" s="19">
        <v>9</v>
      </c>
      <c r="H2896" s="19">
        <v>9</v>
      </c>
      <c r="I2896" s="32"/>
      <c r="J2896" s="33">
        <v>87.12200000000109</v>
      </c>
      <c r="K2896" s="33">
        <v>89.6318181818182</v>
      </c>
      <c r="L2896" s="33">
        <v>71.5117647058824</v>
      </c>
      <c r="M2896" s="7"/>
      <c r="N2896" s="7"/>
      <c r="O2896" s="19"/>
      <c r="P2896" s="19"/>
    </row>
    <row r="2897" ht="16.6" customHeight="1">
      <c r="A2897" s="29">
        <v>44440</v>
      </c>
      <c r="B2897" s="30">
        <v>15.1</v>
      </c>
      <c r="C2897" s="19">
        <v>16</v>
      </c>
      <c r="D2897" s="19">
        <v>16</v>
      </c>
      <c r="E2897" s="31"/>
      <c r="F2897" s="30">
        <v>9.199999999999999</v>
      </c>
      <c r="G2897" s="19">
        <v>9.4</v>
      </c>
      <c r="H2897" s="19">
        <v>9.4</v>
      </c>
      <c r="I2897" s="32"/>
      <c r="J2897" s="33">
        <v>53.8480000000007</v>
      </c>
      <c r="K2897" s="33">
        <v>55.5386363636364</v>
      </c>
      <c r="L2897" s="33">
        <v>46.9789473684211</v>
      </c>
      <c r="M2897" s="7"/>
      <c r="N2897" s="7"/>
      <c r="O2897" s="19"/>
      <c r="P2897" s="19"/>
    </row>
    <row r="2898" ht="16.6" customHeight="1">
      <c r="A2898" s="29">
        <v>44470</v>
      </c>
      <c r="B2898" s="30">
        <v>17.3</v>
      </c>
      <c r="C2898" s="19">
        <v>18.2</v>
      </c>
      <c r="D2898" s="19">
        <v>18.2</v>
      </c>
      <c r="E2898" s="31"/>
      <c r="F2898" s="30">
        <v>10.1</v>
      </c>
      <c r="G2898" s="19">
        <v>10.1</v>
      </c>
      <c r="H2898" s="19">
        <v>10.1</v>
      </c>
      <c r="I2898" s="32"/>
      <c r="J2898" s="33">
        <v>39.3700000000005</v>
      </c>
      <c r="K2898" s="33">
        <v>40.7568181818182</v>
      </c>
      <c r="L2898" s="33">
        <v>28.1473684210526</v>
      </c>
      <c r="M2898" s="7"/>
      <c r="N2898" s="7"/>
      <c r="O2898" s="19"/>
      <c r="P2898" s="19"/>
    </row>
    <row r="2899" ht="16.6" customHeight="1">
      <c r="A2899" s="29">
        <v>44501</v>
      </c>
      <c r="B2899" s="30">
        <v>19.8</v>
      </c>
      <c r="C2899" s="19">
        <v>21</v>
      </c>
      <c r="D2899" s="19">
        <v>21</v>
      </c>
      <c r="E2899" s="31"/>
      <c r="F2899" s="30">
        <v>11.3</v>
      </c>
      <c r="G2899" s="19">
        <v>11.8</v>
      </c>
      <c r="H2899" s="19">
        <v>11.8</v>
      </c>
      <c r="I2899" s="32"/>
      <c r="J2899" s="33">
        <v>24.3840000000003</v>
      </c>
      <c r="K2899" s="33">
        <v>25.4977272727273</v>
      </c>
      <c r="L2899" s="33">
        <v>26.5333333333333</v>
      </c>
      <c r="M2899" s="7"/>
      <c r="N2899" s="7"/>
      <c r="O2899" s="19">
        <f>AVERAGE(B2901,F2901)</f>
        <v>14.7625</v>
      </c>
      <c r="P2899" t="s" s="34">
        <v>16</v>
      </c>
    </row>
    <row r="2900" ht="16.6" customHeight="1">
      <c r="A2900" s="29">
        <v>44531</v>
      </c>
      <c r="B2900" s="30">
        <v>21.8</v>
      </c>
      <c r="C2900" s="19">
        <v>22.8</v>
      </c>
      <c r="D2900" s="19">
        <v>22.8</v>
      </c>
      <c r="E2900" s="31"/>
      <c r="F2900" s="30">
        <v>12.6</v>
      </c>
      <c r="G2900" s="19">
        <v>13</v>
      </c>
      <c r="H2900" s="19">
        <v>13</v>
      </c>
      <c r="I2900" s="32"/>
      <c r="J2900" s="33">
        <v>20.3200000000002</v>
      </c>
      <c r="K2900" s="33">
        <v>20.4272727272727</v>
      </c>
      <c r="L2900" s="33">
        <v>24.7947368421053</v>
      </c>
      <c r="M2900" s="7"/>
      <c r="N2900" s="7"/>
      <c r="O2900" s="19">
        <f>AVERAGE(D2901,H2901)</f>
        <v>15.375</v>
      </c>
      <c r="P2900" t="s" s="34">
        <v>17</v>
      </c>
    </row>
    <row r="2901" ht="16.6" customHeight="1">
      <c r="A2901" t="s" s="35">
        <v>18</v>
      </c>
      <c r="B2901" s="36">
        <f>AVERAGE(B2889:B2900)</f>
        <v>18.2583333333333</v>
      </c>
      <c r="C2901" s="36">
        <f>AVERAGE(C2889:C2900)</f>
        <v>19.175</v>
      </c>
      <c r="D2901" s="36">
        <f>AVERAGE(D2889:D2900)</f>
        <v>19.175</v>
      </c>
      <c r="E2901" s="37"/>
      <c r="F2901" s="36">
        <f>AVERAGE(F2889:F2900)</f>
        <v>11.2666666666667</v>
      </c>
      <c r="G2901" s="36">
        <f>AVERAGE(G2889:G2900)</f>
        <v>11.575</v>
      </c>
      <c r="H2901" s="36">
        <f>AVERAGE(H2889:H2900)</f>
        <v>11.575</v>
      </c>
      <c r="I2901" s="38"/>
      <c r="J2901" s="36">
        <f>AVERAGE(J2889:J2900)</f>
        <v>52.4298333333339</v>
      </c>
      <c r="K2901" s="36">
        <f>AVERAGE(K2889:K2900)</f>
        <v>53.2753787878788</v>
      </c>
      <c r="L2901" s="36">
        <f>AVERAGE(L2889:L2900)</f>
        <v>45.0901860451783</v>
      </c>
      <c r="M2901" s="7"/>
      <c r="N2901" s="7"/>
      <c r="O2901" s="19">
        <f>O2900-O2899</f>
        <v>0.6125</v>
      </c>
      <c r="P2901" t="s" s="39">
        <v>19</v>
      </c>
    </row>
    <row r="2902" ht="16.6" customHeight="1">
      <c r="A2902" t="s" s="40">
        <v>20</v>
      </c>
      <c r="B2902" s="76"/>
      <c r="C2902" s="76"/>
      <c r="D2902" s="76"/>
      <c r="E2902" s="42"/>
      <c r="F2902" s="76"/>
      <c r="G2902" s="76"/>
      <c r="H2902" t="s" s="40">
        <v>21</v>
      </c>
      <c r="I2902" s="32"/>
      <c r="J2902" s="19"/>
      <c r="K2902" s="19"/>
      <c r="L2902" s="19"/>
      <c r="M2902" s="43"/>
      <c r="N2902" s="19"/>
      <c r="O2902" s="19"/>
      <c r="P2902" s="19"/>
    </row>
    <row r="2903" ht="16.6" customHeight="1">
      <c r="A2903" s="77"/>
      <c r="B2903" s="76"/>
      <c r="C2903" s="76"/>
      <c r="D2903" s="76"/>
      <c r="E2903" s="42"/>
      <c r="F2903" s="76"/>
      <c r="G2903" s="76"/>
      <c r="H2903" s="76"/>
      <c r="I2903" s="32"/>
      <c r="J2903" s="19"/>
      <c r="K2903" s="19"/>
      <c r="L2903" s="19"/>
      <c r="M2903" s="43"/>
      <c r="N2903" s="19"/>
      <c r="O2903" s="28"/>
      <c r="P2903" s="19"/>
    </row>
    <row r="2904" ht="46.65" customHeight="1">
      <c r="A2904" t="s" s="20">
        <v>1221</v>
      </c>
      <c r="B2904" t="s" s="21">
        <v>164</v>
      </c>
      <c r="C2904" t="s" s="22">
        <v>1222</v>
      </c>
      <c r="D2904" t="s" s="22">
        <v>1223</v>
      </c>
      <c r="E2904" s="23"/>
      <c r="F2904" t="s" s="21">
        <v>167</v>
      </c>
      <c r="G2904" t="s" s="24">
        <v>1222</v>
      </c>
      <c r="H2904" t="s" s="24">
        <v>1223</v>
      </c>
      <c r="I2904" s="32"/>
      <c r="J2904" t="s" s="21">
        <v>644</v>
      </c>
      <c r="K2904" t="s" s="26">
        <v>1224</v>
      </c>
      <c r="L2904" t="s" s="26">
        <v>1225</v>
      </c>
      <c r="M2904" t="s" s="45">
        <v>1226</v>
      </c>
      <c r="N2904" s="7"/>
      <c r="O2904" s="19"/>
      <c r="P2904" s="19"/>
    </row>
    <row r="2905" ht="16.6" customHeight="1">
      <c r="A2905" s="29">
        <v>44197</v>
      </c>
      <c r="B2905" s="30">
        <v>30.3</v>
      </c>
      <c r="C2905" s="19">
        <v>32.3</v>
      </c>
      <c r="D2905" s="19">
        <v>32.3</v>
      </c>
      <c r="E2905" s="31"/>
      <c r="F2905" s="30">
        <v>12.4</v>
      </c>
      <c r="G2905" s="19">
        <v>14.2</v>
      </c>
      <c r="H2905" s="19">
        <v>14.2</v>
      </c>
      <c r="I2905" s="32"/>
      <c r="J2905" s="33">
        <v>13.7160000000002</v>
      </c>
      <c r="K2905" s="33">
        <v>14.6529411764706</v>
      </c>
      <c r="L2905" s="33">
        <v>25.6941176470588</v>
      </c>
      <c r="M2905" s="7"/>
      <c r="N2905" s="7"/>
      <c r="O2905" s="19"/>
      <c r="P2905" s="19"/>
    </row>
    <row r="2906" ht="16.6" customHeight="1">
      <c r="A2906" s="29">
        <v>44228</v>
      </c>
      <c r="B2906" s="30">
        <v>30.8</v>
      </c>
      <c r="C2906" s="19">
        <v>30.9</v>
      </c>
      <c r="D2906" s="19">
        <v>30.9</v>
      </c>
      <c r="E2906" s="31"/>
      <c r="F2906" s="30">
        <v>13.6</v>
      </c>
      <c r="G2906" s="19">
        <v>13.6</v>
      </c>
      <c r="H2906" s="19">
        <v>13.6</v>
      </c>
      <c r="I2906" s="32"/>
      <c r="J2906" s="33">
        <v>22.6060000000003</v>
      </c>
      <c r="K2906" s="33">
        <v>21.8764705882353</v>
      </c>
      <c r="L2906" s="33">
        <v>14.8823529411765</v>
      </c>
      <c r="M2906" s="7"/>
      <c r="N2906" s="7"/>
      <c r="O2906" s="19"/>
      <c r="P2906" s="19"/>
    </row>
    <row r="2907" ht="16.6" customHeight="1">
      <c r="A2907" s="29">
        <v>44256</v>
      </c>
      <c r="B2907" s="30">
        <v>27.6</v>
      </c>
      <c r="C2907" s="19">
        <v>27.9</v>
      </c>
      <c r="D2907" s="19">
        <v>27.9</v>
      </c>
      <c r="E2907" s="31"/>
      <c r="F2907" s="30">
        <v>10.6</v>
      </c>
      <c r="G2907" s="19">
        <v>11.9</v>
      </c>
      <c r="H2907" s="19">
        <v>11.9</v>
      </c>
      <c r="I2907" s="32"/>
      <c r="J2907" s="33">
        <v>20.3200000000002</v>
      </c>
      <c r="K2907" s="33">
        <v>14.5764705882353</v>
      </c>
      <c r="L2907" s="33">
        <v>16.3411764705882</v>
      </c>
      <c r="M2907" s="7"/>
      <c r="N2907" s="7"/>
      <c r="O2907" s="19"/>
      <c r="P2907" s="19"/>
    </row>
    <row r="2908" ht="16.6" customHeight="1">
      <c r="A2908" s="29">
        <v>44287</v>
      </c>
      <c r="B2908" s="30">
        <v>23.1</v>
      </c>
      <c r="C2908" s="19">
        <v>23.4</v>
      </c>
      <c r="D2908" s="19">
        <v>23.4</v>
      </c>
      <c r="E2908" s="31"/>
      <c r="F2908" s="30">
        <v>8.699999999999999</v>
      </c>
      <c r="G2908" s="19">
        <v>9.1</v>
      </c>
      <c r="H2908" s="19">
        <v>9.1</v>
      </c>
      <c r="I2908" s="32"/>
      <c r="J2908" s="33">
        <v>25.1460000000003</v>
      </c>
      <c r="K2908" s="33">
        <v>19.1294117647059</v>
      </c>
      <c r="L2908" s="33">
        <v>24.6235294117647</v>
      </c>
      <c r="M2908" s="7"/>
      <c r="N2908" s="7"/>
      <c r="O2908" s="19"/>
      <c r="P2908" s="19"/>
    </row>
    <row r="2909" ht="16.6" customHeight="1">
      <c r="A2909" s="29">
        <v>44317</v>
      </c>
      <c r="B2909" s="30">
        <v>18.3</v>
      </c>
      <c r="C2909" s="19">
        <v>18.7</v>
      </c>
      <c r="D2909" s="19">
        <v>18.7</v>
      </c>
      <c r="E2909" s="31"/>
      <c r="F2909" s="30">
        <v>6.8</v>
      </c>
      <c r="G2909" s="19">
        <v>7.1</v>
      </c>
      <c r="H2909" s="19">
        <v>7.1</v>
      </c>
      <c r="I2909" s="32"/>
      <c r="J2909" s="33">
        <v>48.7680000000006</v>
      </c>
      <c r="K2909" s="33">
        <v>55.1235294117647</v>
      </c>
      <c r="L2909" s="33">
        <v>28.8588235294118</v>
      </c>
      <c r="M2909" s="7"/>
      <c r="N2909" s="7"/>
      <c r="O2909" s="19"/>
      <c r="P2909" s="19"/>
    </row>
    <row r="2910" ht="16.6" customHeight="1">
      <c r="A2910" s="29">
        <v>44348</v>
      </c>
      <c r="B2910" s="30">
        <v>15.2</v>
      </c>
      <c r="C2910" s="19">
        <v>15.4</v>
      </c>
      <c r="D2910" s="19">
        <v>15.4</v>
      </c>
      <c r="E2910" s="31"/>
      <c r="F2910" s="30">
        <v>5.4</v>
      </c>
      <c r="G2910" s="19">
        <v>5</v>
      </c>
      <c r="H2910" s="19">
        <v>5</v>
      </c>
      <c r="I2910" s="32"/>
      <c r="J2910" s="33">
        <v>49.2760000000006</v>
      </c>
      <c r="K2910" s="33">
        <v>48.4058823529412</v>
      </c>
      <c r="L2910" s="33">
        <v>27.6222222222222</v>
      </c>
      <c r="M2910" s="7"/>
      <c r="N2910" s="7"/>
      <c r="O2910" s="19"/>
      <c r="P2910" s="19"/>
    </row>
    <row r="2911" ht="16.6" customHeight="1">
      <c r="A2911" s="29">
        <v>44378</v>
      </c>
      <c r="B2911" s="30">
        <v>14.8</v>
      </c>
      <c r="C2911" s="19">
        <v>14.7</v>
      </c>
      <c r="D2911" s="19">
        <v>14.7</v>
      </c>
      <c r="E2911" s="31"/>
      <c r="F2911" s="30">
        <v>4.4</v>
      </c>
      <c r="G2911" s="19">
        <v>4.4</v>
      </c>
      <c r="H2911" s="19">
        <v>4.4</v>
      </c>
      <c r="I2911" s="32"/>
      <c r="J2911" s="33">
        <v>41.9100000000005</v>
      </c>
      <c r="K2911" s="33">
        <v>41.2941176470588</v>
      </c>
      <c r="L2911" s="33">
        <v>32.1111111111111</v>
      </c>
      <c r="M2911" s="7"/>
      <c r="N2911" s="7"/>
      <c r="O2911" s="19"/>
      <c r="P2911" s="19"/>
    </row>
    <row r="2912" ht="16.6" customHeight="1">
      <c r="A2912" s="29">
        <v>44409</v>
      </c>
      <c r="B2912" s="30">
        <v>16.1</v>
      </c>
      <c r="C2912" s="19">
        <v>16.2</v>
      </c>
      <c r="D2912" s="19">
        <v>16.2</v>
      </c>
      <c r="E2912" s="31"/>
      <c r="F2912" s="30">
        <v>4.5</v>
      </c>
      <c r="G2912" s="19">
        <v>4.4</v>
      </c>
      <c r="H2912" s="19">
        <v>4.4</v>
      </c>
      <c r="I2912" s="32"/>
      <c r="J2912" s="33">
        <v>47.2440000000006</v>
      </c>
      <c r="K2912" s="33">
        <v>53.5294117647059</v>
      </c>
      <c r="L2912" s="33">
        <v>33.9882352941176</v>
      </c>
      <c r="M2912" s="7"/>
      <c r="N2912" s="7"/>
      <c r="O2912" s="19"/>
      <c r="P2912" s="19"/>
    </row>
    <row r="2913" ht="16.6" customHeight="1">
      <c r="A2913" s="29">
        <v>44440</v>
      </c>
      <c r="B2913" s="30">
        <v>19.4</v>
      </c>
      <c r="C2913" s="19">
        <v>19.6</v>
      </c>
      <c r="D2913" s="19">
        <v>19.6</v>
      </c>
      <c r="E2913" s="31"/>
      <c r="F2913" s="30">
        <v>5.8</v>
      </c>
      <c r="G2913" s="19">
        <v>5.3</v>
      </c>
      <c r="H2913" s="19">
        <v>5.3</v>
      </c>
      <c r="I2913" s="32"/>
      <c r="J2913" s="33">
        <v>54.3560000000007</v>
      </c>
      <c r="K2913" s="33">
        <v>56.2</v>
      </c>
      <c r="L2913" s="33">
        <v>31.3294117647059</v>
      </c>
      <c r="M2913" s="7"/>
      <c r="N2913" s="7"/>
      <c r="O2913" s="19"/>
      <c r="P2913" s="19"/>
    </row>
    <row r="2914" ht="16.6" customHeight="1">
      <c r="A2914" s="29">
        <v>44470</v>
      </c>
      <c r="B2914" s="30">
        <v>22.7</v>
      </c>
      <c r="C2914" s="19">
        <v>24.2</v>
      </c>
      <c r="D2914" s="19">
        <v>24.2</v>
      </c>
      <c r="E2914" s="31"/>
      <c r="F2914" s="30">
        <v>7.8</v>
      </c>
      <c r="G2914" s="19">
        <v>7.5</v>
      </c>
      <c r="H2914" s="19">
        <v>7.5</v>
      </c>
      <c r="I2914" s="32"/>
      <c r="J2914" s="33">
        <v>39.1160000000005</v>
      </c>
      <c r="K2914" s="33">
        <v>37.0647058823529</v>
      </c>
      <c r="L2914" s="33">
        <v>19.3647058823529</v>
      </c>
      <c r="M2914" s="7"/>
      <c r="N2914" s="7"/>
      <c r="O2914" s="19"/>
      <c r="P2914" s="19"/>
    </row>
    <row r="2915" ht="16.6" customHeight="1">
      <c r="A2915" s="29">
        <v>44501</v>
      </c>
      <c r="B2915" s="30">
        <v>26.1</v>
      </c>
      <c r="C2915" s="19">
        <v>27.6</v>
      </c>
      <c r="D2915" s="19">
        <v>27.6</v>
      </c>
      <c r="E2915" s="31"/>
      <c r="F2915" s="30">
        <v>9.699999999999999</v>
      </c>
      <c r="G2915" s="19">
        <v>10.4</v>
      </c>
      <c r="H2915" s="19">
        <v>10.4</v>
      </c>
      <c r="I2915" s="32"/>
      <c r="J2915" s="33">
        <v>25.1460000000003</v>
      </c>
      <c r="K2915" s="33">
        <v>21.6</v>
      </c>
      <c r="L2915" s="33">
        <v>28.6470588235294</v>
      </c>
      <c r="M2915" s="7"/>
      <c r="N2915" s="7"/>
      <c r="O2915" s="19">
        <f>AVERAGE(B2917,F2917)</f>
        <v>15.6375</v>
      </c>
      <c r="P2915" t="s" s="34">
        <v>16</v>
      </c>
    </row>
    <row r="2916" ht="16.6" customHeight="1">
      <c r="A2916" s="29">
        <v>44531</v>
      </c>
      <c r="B2916" s="30">
        <v>29.2</v>
      </c>
      <c r="C2916" s="19">
        <v>29.7</v>
      </c>
      <c r="D2916" s="19">
        <v>29.7</v>
      </c>
      <c r="E2916" s="31"/>
      <c r="F2916" s="30">
        <v>12</v>
      </c>
      <c r="G2916" s="19">
        <v>12.3</v>
      </c>
      <c r="H2916" s="19">
        <v>12.3</v>
      </c>
      <c r="I2916" s="32"/>
      <c r="J2916" s="33">
        <v>25.1460000000003</v>
      </c>
      <c r="K2916" s="33">
        <v>24.4529411764706</v>
      </c>
      <c r="L2916" s="33">
        <v>25.7058823529412</v>
      </c>
      <c r="M2916" s="7"/>
      <c r="N2916" s="7"/>
      <c r="O2916" s="19">
        <f>AVERAGE(D2917,H2917)</f>
        <v>16.075</v>
      </c>
      <c r="P2916" t="s" s="34">
        <v>17</v>
      </c>
    </row>
    <row r="2917" ht="16.6" customHeight="1">
      <c r="A2917" t="s" s="35">
        <v>18</v>
      </c>
      <c r="B2917" s="36">
        <f>AVERAGE(B2905:B2916)</f>
        <v>22.8</v>
      </c>
      <c r="C2917" s="36">
        <f>AVERAGE(C2905:C2916)</f>
        <v>23.3833333333333</v>
      </c>
      <c r="D2917" s="36">
        <f>AVERAGE(D2905:D2916)</f>
        <v>23.3833333333333</v>
      </c>
      <c r="E2917" s="37"/>
      <c r="F2917" s="36">
        <f>AVERAGE(F2905:F2916)</f>
        <v>8.475</v>
      </c>
      <c r="G2917" s="36">
        <f>AVERAGE(G2905:G2916)</f>
        <v>8.766666666666669</v>
      </c>
      <c r="H2917" s="36">
        <f>AVERAGE(H2905:H2916)</f>
        <v>8.766666666666669</v>
      </c>
      <c r="I2917" s="38"/>
      <c r="J2917" s="36">
        <f>AVERAGE(J2905:J2916)</f>
        <v>34.3958333333338</v>
      </c>
      <c r="K2917" s="36">
        <f>AVERAGE(K2905:K2916)</f>
        <v>33.9921568627451</v>
      </c>
      <c r="L2917" s="36">
        <f>AVERAGE(L2905:L2916)</f>
        <v>25.7640522875817</v>
      </c>
      <c r="M2917" s="7"/>
      <c r="N2917" s="7"/>
      <c r="O2917" s="19">
        <f>O2916-O2915</f>
        <v>0.4375</v>
      </c>
      <c r="P2917" t="s" s="39">
        <v>19</v>
      </c>
    </row>
    <row r="2918" ht="16.6" customHeight="1">
      <c r="A2918" s="77"/>
      <c r="B2918" s="76"/>
      <c r="C2918" s="76"/>
      <c r="D2918" s="76"/>
      <c r="E2918" s="42"/>
      <c r="F2918" s="76"/>
      <c r="G2918" s="76"/>
      <c r="H2918" t="s" s="40">
        <v>21</v>
      </c>
      <c r="I2918" s="32"/>
      <c r="J2918" s="19"/>
      <c r="K2918" s="19"/>
      <c r="L2918" s="19"/>
      <c r="M2918" s="43"/>
      <c r="N2918" s="19"/>
      <c r="O2918" s="19"/>
      <c r="P2918" s="19"/>
    </row>
    <row r="2919" ht="16.6" customHeight="1">
      <c r="A2919" s="77"/>
      <c r="B2919" s="76"/>
      <c r="C2919" s="76"/>
      <c r="D2919" s="76"/>
      <c r="E2919" s="42"/>
      <c r="F2919" s="76"/>
      <c r="G2919" s="76"/>
      <c r="H2919" s="76"/>
      <c r="I2919" s="32"/>
      <c r="J2919" s="19"/>
      <c r="K2919" s="19"/>
      <c r="L2919" s="19"/>
      <c r="M2919" s="43"/>
      <c r="N2919" s="28"/>
      <c r="O2919" s="19"/>
      <c r="P2919" s="28"/>
    </row>
    <row r="2920" ht="46.65" customHeight="1">
      <c r="A2920" t="s" s="20">
        <v>1227</v>
      </c>
      <c r="B2920" t="s" s="21">
        <v>433</v>
      </c>
      <c r="C2920" t="s" s="22">
        <v>1228</v>
      </c>
      <c r="D2920" t="s" s="22">
        <v>1229</v>
      </c>
      <c r="E2920" s="23"/>
      <c r="F2920" t="s" s="21">
        <v>436</v>
      </c>
      <c r="G2920" t="s" s="24">
        <v>1228</v>
      </c>
      <c r="H2920" t="s" s="24">
        <v>1229</v>
      </c>
      <c r="I2920" s="25"/>
      <c r="J2920" t="s" s="21">
        <v>1230</v>
      </c>
      <c r="K2920" t="s" s="26">
        <v>1231</v>
      </c>
      <c r="L2920" t="s" s="26">
        <v>1232</v>
      </c>
      <c r="M2920" t="s" s="45">
        <v>1233</v>
      </c>
      <c r="N2920" s="7"/>
      <c r="O2920" s="19"/>
      <c r="P2920" s="19"/>
    </row>
    <row r="2921" ht="16.6" customHeight="1">
      <c r="A2921" s="29">
        <v>44197</v>
      </c>
      <c r="B2921" s="30">
        <v>24.6</v>
      </c>
      <c r="C2921" s="19">
        <v>25.4</v>
      </c>
      <c r="D2921" s="19">
        <v>26.2681818181818</v>
      </c>
      <c r="E2921" s="31"/>
      <c r="F2921" s="30">
        <v>11.8</v>
      </c>
      <c r="G2921" s="19">
        <v>11.3</v>
      </c>
      <c r="H2921" s="19">
        <v>12.0590909090909</v>
      </c>
      <c r="I2921" s="32"/>
      <c r="J2921" s="33">
        <v>33.7820000000004</v>
      </c>
      <c r="K2921" s="33">
        <v>33.2409090909091</v>
      </c>
      <c r="L2921" s="33">
        <v>27.9090909090909</v>
      </c>
      <c r="M2921" s="7"/>
      <c r="N2921" s="7"/>
      <c r="O2921" s="19"/>
      <c r="P2921" s="19"/>
    </row>
    <row r="2922" ht="16.6" customHeight="1">
      <c r="A2922" s="29">
        <v>44228</v>
      </c>
      <c r="B2922" s="30">
        <v>25.3</v>
      </c>
      <c r="C2922" s="19">
        <v>25.3</v>
      </c>
      <c r="D2922" s="19">
        <v>26.0272727272727</v>
      </c>
      <c r="E2922" s="31"/>
      <c r="F2922" s="30">
        <v>12.3</v>
      </c>
      <c r="G2922" s="19">
        <v>11.8</v>
      </c>
      <c r="H2922" s="19">
        <v>12.4636363636364</v>
      </c>
      <c r="I2922" s="32"/>
      <c r="J2922" s="33">
        <v>27.1780000000003</v>
      </c>
      <c r="K2922" s="33">
        <v>27.1106060606061</v>
      </c>
      <c r="L2922" s="33">
        <v>28.6818181818182</v>
      </c>
      <c r="M2922" s="7"/>
      <c r="N2922" s="7"/>
      <c r="O2922" s="19"/>
      <c r="P2922" s="19"/>
    </row>
    <row r="2923" ht="16.6" customHeight="1">
      <c r="A2923" s="29">
        <v>44256</v>
      </c>
      <c r="B2923" s="30">
        <v>23.2</v>
      </c>
      <c r="C2923" s="19">
        <v>23.2</v>
      </c>
      <c r="D2923" s="19">
        <v>23.9454545454545</v>
      </c>
      <c r="E2923" s="31"/>
      <c r="F2923" s="30">
        <v>10.9</v>
      </c>
      <c r="G2923" s="19">
        <v>10.6</v>
      </c>
      <c r="H2923" s="19">
        <v>11.1227272727273</v>
      </c>
      <c r="I2923" s="32"/>
      <c r="J2923" s="33">
        <v>35.5600000000004</v>
      </c>
      <c r="K2923" s="33">
        <v>35.0151515151515</v>
      </c>
      <c r="L2923" s="33">
        <v>37.1090909090909</v>
      </c>
      <c r="M2923" s="7"/>
      <c r="N2923" s="7"/>
      <c r="O2923" s="19"/>
      <c r="P2923" s="19"/>
    </row>
    <row r="2924" ht="16.6" customHeight="1">
      <c r="A2924" s="29">
        <v>44287</v>
      </c>
      <c r="B2924" s="30">
        <v>19.8</v>
      </c>
      <c r="C2924" s="19">
        <v>19.6</v>
      </c>
      <c r="D2924" s="19">
        <v>20.3045454545455</v>
      </c>
      <c r="E2924" s="31"/>
      <c r="F2924" s="30">
        <v>9.199999999999999</v>
      </c>
      <c r="G2924" s="19">
        <v>8.800000000000001</v>
      </c>
      <c r="H2924" s="19">
        <v>9.21818181818182</v>
      </c>
      <c r="I2924" s="32"/>
      <c r="J2924" s="33">
        <v>58.6740000000007</v>
      </c>
      <c r="K2924" s="33">
        <v>57.2560606060606</v>
      </c>
      <c r="L2924" s="33">
        <v>49.3090909090909</v>
      </c>
      <c r="M2924" s="7"/>
      <c r="N2924" s="7"/>
      <c r="O2924" s="19"/>
      <c r="P2924" s="19"/>
    </row>
    <row r="2925" ht="16.6" customHeight="1">
      <c r="A2925" s="29">
        <v>44317</v>
      </c>
      <c r="B2925" s="30">
        <v>16.5</v>
      </c>
      <c r="C2925" s="19">
        <v>16.1</v>
      </c>
      <c r="D2925" s="19">
        <v>16.4954545454545</v>
      </c>
      <c r="E2925" s="31"/>
      <c r="F2925" s="30">
        <v>7.7</v>
      </c>
      <c r="G2925" s="19">
        <v>7.4</v>
      </c>
      <c r="H2925" s="19">
        <v>7.75</v>
      </c>
      <c r="I2925" s="32"/>
      <c r="J2925" s="33">
        <v>88.3920000000011</v>
      </c>
      <c r="K2925" s="33">
        <v>83.25</v>
      </c>
      <c r="L2925" s="33">
        <v>76.2571428571429</v>
      </c>
      <c r="M2925" s="7"/>
      <c r="N2925" s="7"/>
      <c r="O2925" s="19"/>
      <c r="P2925" s="19"/>
    </row>
    <row r="2926" ht="16.6" customHeight="1">
      <c r="A2926" s="29">
        <v>44348</v>
      </c>
      <c r="B2926" s="30">
        <v>14.2</v>
      </c>
      <c r="C2926" s="19">
        <v>13.9</v>
      </c>
      <c r="D2926" s="19">
        <v>14.1772727272727</v>
      </c>
      <c r="E2926" s="31"/>
      <c r="F2926" s="30">
        <v>6.4</v>
      </c>
      <c r="G2926" s="19">
        <v>5.8</v>
      </c>
      <c r="H2926" s="19">
        <v>6.09545454545455</v>
      </c>
      <c r="I2926" s="32"/>
      <c r="J2926" s="33">
        <v>102.108000000001</v>
      </c>
      <c r="K2926" s="33">
        <v>102.975757575758</v>
      </c>
      <c r="L2926" s="33">
        <v>91.09090909090909</v>
      </c>
      <c r="M2926" s="7"/>
      <c r="N2926" s="7"/>
      <c r="O2926" s="19"/>
      <c r="P2926" s="19"/>
    </row>
    <row r="2927" ht="16.6" customHeight="1">
      <c r="A2927" s="29">
        <v>44378</v>
      </c>
      <c r="B2927" s="30">
        <v>13.6</v>
      </c>
      <c r="C2927" s="19">
        <v>13.2</v>
      </c>
      <c r="D2927" s="19">
        <v>13.5904761904762</v>
      </c>
      <c r="E2927" s="31"/>
      <c r="F2927" s="30">
        <v>5.4</v>
      </c>
      <c r="G2927" s="19">
        <v>5.2</v>
      </c>
      <c r="H2927" s="19">
        <v>5.63333333333333</v>
      </c>
      <c r="I2927" s="32"/>
      <c r="J2927" s="33">
        <v>104.648000000001</v>
      </c>
      <c r="K2927" s="33">
        <v>99.7469696969697</v>
      </c>
      <c r="L2927" s="33">
        <v>105.181818181818</v>
      </c>
      <c r="M2927" s="7"/>
      <c r="N2927" s="7"/>
      <c r="O2927" s="19"/>
      <c r="P2927" s="19"/>
    </row>
    <row r="2928" ht="16.6" customHeight="1">
      <c r="A2928" s="29">
        <v>44409</v>
      </c>
      <c r="B2928" s="30">
        <v>14.8</v>
      </c>
      <c r="C2928" s="19">
        <v>14.2</v>
      </c>
      <c r="D2928" s="19">
        <v>14.5238095238095</v>
      </c>
      <c r="E2928" s="31"/>
      <c r="F2928" s="30">
        <v>5.9</v>
      </c>
      <c r="G2928" s="19">
        <v>5.5</v>
      </c>
      <c r="H2928" s="19">
        <v>5.88095238095238</v>
      </c>
      <c r="I2928" s="32"/>
      <c r="J2928" s="33">
        <v>99.56800000000121</v>
      </c>
      <c r="K2928" s="33">
        <v>97.57272727272731</v>
      </c>
      <c r="L2928" s="33">
        <v>104.066666666667</v>
      </c>
      <c r="M2928" s="7"/>
      <c r="N2928" s="7"/>
      <c r="O2928" s="19"/>
      <c r="P2928" s="19"/>
    </row>
    <row r="2929" ht="16.6" customHeight="1">
      <c r="A2929" s="29">
        <v>44440</v>
      </c>
      <c r="B2929" s="30">
        <v>16.5</v>
      </c>
      <c r="C2929" s="19">
        <v>15.9</v>
      </c>
      <c r="D2929" s="19">
        <v>16.352380952381</v>
      </c>
      <c r="E2929" s="31"/>
      <c r="F2929" s="30">
        <v>6.7</v>
      </c>
      <c r="G2929" s="19">
        <v>6.3</v>
      </c>
      <c r="H2929" s="19">
        <v>6.76190476190476</v>
      </c>
      <c r="I2929" s="32"/>
      <c r="J2929" s="33">
        <v>78.99400000000099</v>
      </c>
      <c r="K2929" s="33">
        <v>78.2621212121212</v>
      </c>
      <c r="L2929" s="33">
        <v>74.5619047619048</v>
      </c>
      <c r="M2929" s="7"/>
      <c r="N2929" s="7"/>
      <c r="O2929" s="19"/>
      <c r="P2929" s="19"/>
    </row>
    <row r="2930" ht="16.6" customHeight="1">
      <c r="A2930" s="29">
        <v>44470</v>
      </c>
      <c r="B2930" s="30">
        <v>18.8</v>
      </c>
      <c r="C2930" s="19">
        <v>18.1</v>
      </c>
      <c r="D2930" s="19">
        <v>18.8904761904762</v>
      </c>
      <c r="E2930" s="31"/>
      <c r="F2930" s="30">
        <v>7.9</v>
      </c>
      <c r="G2930" s="19">
        <v>7.2</v>
      </c>
      <c r="H2930" s="19">
        <v>7.52380952380952</v>
      </c>
      <c r="I2930" s="32"/>
      <c r="J2930" s="33">
        <v>62.9920000000008</v>
      </c>
      <c r="K2930" s="33">
        <v>62.080303030303</v>
      </c>
      <c r="L2930" s="33">
        <v>55.0190476190476</v>
      </c>
      <c r="M2930" s="7"/>
      <c r="N2930" s="7"/>
      <c r="O2930" s="19"/>
      <c r="P2930" s="19"/>
    </row>
    <row r="2931" ht="16.6" customHeight="1">
      <c r="A2931" s="29">
        <v>44501</v>
      </c>
      <c r="B2931" s="30">
        <v>20.9</v>
      </c>
      <c r="C2931" s="19">
        <v>20.6</v>
      </c>
      <c r="D2931" s="19">
        <v>21.9666666666667</v>
      </c>
      <c r="E2931" s="31"/>
      <c r="F2931" s="30">
        <v>9.1</v>
      </c>
      <c r="G2931" s="19">
        <v>8.5</v>
      </c>
      <c r="H2931" s="19">
        <v>9.40952380952381</v>
      </c>
      <c r="I2931" s="32"/>
      <c r="J2931" s="33">
        <v>44.1960000000005</v>
      </c>
      <c r="K2931" s="33">
        <v>44.4424242424242</v>
      </c>
      <c r="L2931" s="33">
        <v>47.6285714285714</v>
      </c>
      <c r="M2931" s="7"/>
      <c r="N2931" s="7"/>
      <c r="O2931" s="19">
        <f>AVERAGE(B2933,F2933)</f>
        <v>13.9541666666667</v>
      </c>
      <c r="P2931" t="s" s="34">
        <v>16</v>
      </c>
    </row>
    <row r="2932" ht="16.6" customHeight="1">
      <c r="A2932" s="29">
        <v>44531</v>
      </c>
      <c r="B2932" s="30">
        <v>22.9</v>
      </c>
      <c r="C2932" s="19">
        <v>23.1</v>
      </c>
      <c r="D2932" s="19">
        <v>24.0857142857143</v>
      </c>
      <c r="E2932" s="31"/>
      <c r="F2932" s="30">
        <v>10.5</v>
      </c>
      <c r="G2932" s="19">
        <v>10</v>
      </c>
      <c r="H2932" s="19">
        <v>10.4571428571429</v>
      </c>
      <c r="I2932" s="32"/>
      <c r="J2932" s="33">
        <v>42.1640000000005</v>
      </c>
      <c r="K2932" s="33">
        <v>38.4984848484848</v>
      </c>
      <c r="L2932" s="33">
        <v>42.0095238095238</v>
      </c>
      <c r="M2932" s="7"/>
      <c r="N2932" s="7"/>
      <c r="O2932" s="19">
        <f>AVERAGE(D2933,H2933)</f>
        <v>14.2084776334777</v>
      </c>
      <c r="P2932" t="s" s="34">
        <v>17</v>
      </c>
    </row>
    <row r="2933" ht="16.6" customHeight="1">
      <c r="A2933" t="s" s="35">
        <v>18</v>
      </c>
      <c r="B2933" s="36">
        <f>AVERAGE(B2921:B2932)</f>
        <v>19.2583333333333</v>
      </c>
      <c r="C2933" s="36">
        <f>AVERAGE(C2921:C2932)</f>
        <v>19.05</v>
      </c>
      <c r="D2933" s="36">
        <f>AVERAGE(D2921:D2932)</f>
        <v>19.7189754689755</v>
      </c>
      <c r="E2933" s="37"/>
      <c r="F2933" s="36">
        <f>AVERAGE(F2921:F2932)</f>
        <v>8.65</v>
      </c>
      <c r="G2933" s="36">
        <f>AVERAGE(G2921:G2932)</f>
        <v>8.199999999999999</v>
      </c>
      <c r="H2933" s="36">
        <f>AVERAGE(H2921:H2932)</f>
        <v>8.69797979797981</v>
      </c>
      <c r="I2933" s="38"/>
      <c r="J2933" s="36">
        <f>AVERAGE(J2921:J2932)</f>
        <v>64.8546666666674</v>
      </c>
      <c r="K2933" s="36">
        <f>AVERAGE(K2921:K2932)</f>
        <v>63.2876262626263</v>
      </c>
      <c r="L2933" s="36">
        <f>AVERAGE(L2921:L2932)</f>
        <v>61.568722943723</v>
      </c>
      <c r="M2933" s="7"/>
      <c r="N2933" s="7"/>
      <c r="O2933" s="19">
        <f>O2932-O2931</f>
        <v>0.254310966811</v>
      </c>
      <c r="P2933" t="s" s="39">
        <v>19</v>
      </c>
    </row>
    <row r="2934" ht="16.6" customHeight="1">
      <c r="A2934" t="s" s="40">
        <v>20</v>
      </c>
      <c r="B2934" s="76"/>
      <c r="C2934" s="76"/>
      <c r="D2934" t="s" s="40">
        <v>55</v>
      </c>
      <c r="E2934" s="42"/>
      <c r="F2934" s="76"/>
      <c r="G2934" s="76"/>
      <c r="H2934" t="s" s="40">
        <v>21</v>
      </c>
      <c r="I2934" s="32"/>
      <c r="J2934" s="19"/>
      <c r="K2934" s="19"/>
      <c r="L2934" s="19"/>
      <c r="M2934" s="43"/>
      <c r="N2934" s="19"/>
      <c r="O2934" s="19"/>
      <c r="P2934" s="19"/>
    </row>
    <row r="2935" ht="16.6" customHeight="1">
      <c r="A2935" s="77"/>
      <c r="B2935" s="76"/>
      <c r="C2935" s="76"/>
      <c r="D2935" s="76"/>
      <c r="E2935" s="42"/>
      <c r="F2935" s="76"/>
      <c r="G2935" s="76"/>
      <c r="H2935" s="76"/>
      <c r="I2935" s="32"/>
      <c r="J2935" s="19"/>
      <c r="K2935" s="19"/>
      <c r="L2935" s="19"/>
      <c r="M2935" s="43"/>
      <c r="N2935" s="19"/>
      <c r="O2935" s="28"/>
      <c r="P2935" s="19"/>
    </row>
    <row r="2936" ht="46.65" customHeight="1">
      <c r="A2936" t="s" s="20">
        <v>1234</v>
      </c>
      <c r="B2936" t="s" s="21">
        <v>812</v>
      </c>
      <c r="C2936" t="s" s="22">
        <v>1235</v>
      </c>
      <c r="D2936" t="s" s="22">
        <v>1236</v>
      </c>
      <c r="E2936" s="23"/>
      <c r="F2936" t="s" s="21">
        <v>815</v>
      </c>
      <c r="G2936" t="s" s="24">
        <v>1235</v>
      </c>
      <c r="H2936" t="s" s="24">
        <v>1236</v>
      </c>
      <c r="I2936" s="25"/>
      <c r="J2936" t="s" s="21">
        <v>1230</v>
      </c>
      <c r="K2936" t="s" s="26">
        <v>1237</v>
      </c>
      <c r="L2936" t="s" s="26">
        <v>1238</v>
      </c>
      <c r="M2936" t="s" s="45">
        <v>1239</v>
      </c>
      <c r="N2936" s="7"/>
      <c r="O2936" s="19"/>
      <c r="P2936" s="19"/>
    </row>
    <row r="2937" ht="16.6" customHeight="1">
      <c r="A2937" s="29">
        <v>44197</v>
      </c>
      <c r="B2937" s="30">
        <v>22.3</v>
      </c>
      <c r="C2937" s="19">
        <v>22.5</v>
      </c>
      <c r="D2937" s="19">
        <v>22.8954545454545</v>
      </c>
      <c r="E2937" s="31"/>
      <c r="F2937" s="30">
        <v>13.6</v>
      </c>
      <c r="G2937" s="19">
        <v>13.6</v>
      </c>
      <c r="H2937" s="19">
        <v>14.3</v>
      </c>
      <c r="I2937" s="32"/>
      <c r="J2937" s="33">
        <v>19.8120000000002</v>
      </c>
      <c r="K2937" s="33">
        <v>19.845652173913</v>
      </c>
      <c r="L2937" s="33">
        <v>20.9363636363636</v>
      </c>
      <c r="M2937" s="7"/>
      <c r="N2937" s="7"/>
      <c r="O2937" s="19"/>
      <c r="P2937" s="19"/>
    </row>
    <row r="2938" ht="16.6" customHeight="1">
      <c r="A2938" s="29">
        <v>44228</v>
      </c>
      <c r="B2938" s="30">
        <v>22.7</v>
      </c>
      <c r="C2938" s="19">
        <v>22.6</v>
      </c>
      <c r="D2938" s="19">
        <v>22.6727272727273</v>
      </c>
      <c r="E2938" s="31"/>
      <c r="F2938" s="30">
        <v>13.8</v>
      </c>
      <c r="G2938" s="19">
        <v>13.7</v>
      </c>
      <c r="H2938" s="19">
        <v>14.2181818181818</v>
      </c>
      <c r="I2938" s="32"/>
      <c r="J2938" s="33">
        <v>18.7960000000002</v>
      </c>
      <c r="K2938" s="33">
        <v>21.0673913043478</v>
      </c>
      <c r="L2938" s="33">
        <v>22.5590909090909</v>
      </c>
      <c r="M2938" s="7"/>
      <c r="N2938" s="7"/>
      <c r="O2938" s="19"/>
      <c r="P2938" s="19"/>
    </row>
    <row r="2939" ht="16.6" customHeight="1">
      <c r="A2939" s="29">
        <v>44256</v>
      </c>
      <c r="B2939" s="30">
        <v>20.7</v>
      </c>
      <c r="C2939" s="19">
        <v>21.1</v>
      </c>
      <c r="D2939" s="19">
        <v>21.55</v>
      </c>
      <c r="E2939" s="31"/>
      <c r="F2939" s="30">
        <v>12.6</v>
      </c>
      <c r="G2939" s="19">
        <v>12.7</v>
      </c>
      <c r="H2939" s="19">
        <v>13.0681818181818</v>
      </c>
      <c r="I2939" s="32"/>
      <c r="J2939" s="33">
        <v>25.6540000000003</v>
      </c>
      <c r="K2939" s="33">
        <v>26.1391304347826</v>
      </c>
      <c r="L2939" s="33">
        <v>31.3045454545455</v>
      </c>
      <c r="M2939" s="7"/>
      <c r="N2939" s="7"/>
      <c r="O2939" s="19"/>
      <c r="P2939" s="19"/>
    </row>
    <row r="2940" ht="16.6" customHeight="1">
      <c r="A2940" s="29">
        <v>44287</v>
      </c>
      <c r="B2940" s="30">
        <v>18.5</v>
      </c>
      <c r="C2940" s="19">
        <v>18.9</v>
      </c>
      <c r="D2940" s="19">
        <v>19.6045454545455</v>
      </c>
      <c r="E2940" s="31"/>
      <c r="F2940" s="30">
        <v>11.6</v>
      </c>
      <c r="G2940" s="19">
        <v>11.6</v>
      </c>
      <c r="H2940" s="19">
        <v>11.7909090909091</v>
      </c>
      <c r="I2940" s="32"/>
      <c r="J2940" s="33">
        <v>43.9420000000005</v>
      </c>
      <c r="K2940" s="33">
        <v>42.6347826086957</v>
      </c>
      <c r="L2940" s="33">
        <v>40.7363636363636</v>
      </c>
      <c r="M2940" s="7"/>
      <c r="N2940" s="7"/>
      <c r="O2940" s="19"/>
      <c r="P2940" s="19"/>
    </row>
    <row r="2941" ht="16.6" customHeight="1">
      <c r="A2941" s="29">
        <v>44317</v>
      </c>
      <c r="B2941" s="30">
        <v>16</v>
      </c>
      <c r="C2941" s="19">
        <v>16.4</v>
      </c>
      <c r="D2941" s="19">
        <v>16.6590909090909</v>
      </c>
      <c r="E2941" s="31"/>
      <c r="F2941" s="30">
        <v>10.2</v>
      </c>
      <c r="G2941" s="19">
        <v>10.2</v>
      </c>
      <c r="H2941" s="19">
        <v>10.5954545454545</v>
      </c>
      <c r="I2941" s="32"/>
      <c r="J2941" s="33">
        <v>77.7240000000009</v>
      </c>
      <c r="K2941" s="33">
        <v>73.85869565217391</v>
      </c>
      <c r="L2941" s="33">
        <v>71.43636363636359</v>
      </c>
      <c r="M2941" s="7"/>
      <c r="N2941" s="7"/>
      <c r="O2941" s="19"/>
      <c r="P2941" s="19"/>
    </row>
    <row r="2942" ht="16.6" customHeight="1">
      <c r="A2942" s="29">
        <v>44348</v>
      </c>
      <c r="B2942" s="30">
        <v>13.9</v>
      </c>
      <c r="C2942" s="19">
        <v>14.3</v>
      </c>
      <c r="D2942" s="19">
        <v>14.4954545454545</v>
      </c>
      <c r="E2942" s="31"/>
      <c r="F2942" s="30">
        <v>8.9</v>
      </c>
      <c r="G2942" s="19">
        <v>8.699999999999999</v>
      </c>
      <c r="H2942" s="19">
        <v>8.963636363636359</v>
      </c>
      <c r="I2942" s="32"/>
      <c r="J2942" s="33">
        <v>102.108000000001</v>
      </c>
      <c r="K2942" s="33">
        <v>103.9</v>
      </c>
      <c r="L2942" s="33">
        <v>90.98636363636361</v>
      </c>
      <c r="M2942" s="7"/>
      <c r="N2942" s="7"/>
      <c r="O2942" s="19"/>
      <c r="P2942" s="19"/>
    </row>
    <row r="2943" ht="16.6" customHeight="1">
      <c r="A2943" s="29">
        <v>44378</v>
      </c>
      <c r="B2943" s="30">
        <v>13.2</v>
      </c>
      <c r="C2943" s="19">
        <v>13.6</v>
      </c>
      <c r="D2943" s="19">
        <v>13.8714285714286</v>
      </c>
      <c r="E2943" s="31"/>
      <c r="F2943" s="30">
        <v>8.1</v>
      </c>
      <c r="G2943" s="19">
        <v>8.1</v>
      </c>
      <c r="H2943" s="19">
        <v>8.56666666666667</v>
      </c>
      <c r="I2943" s="32"/>
      <c r="J2943" s="33">
        <v>101.346000000001</v>
      </c>
      <c r="K2943" s="33">
        <v>102.021739130435</v>
      </c>
      <c r="L2943" s="33">
        <v>107.018181818182</v>
      </c>
      <c r="M2943" s="7"/>
      <c r="N2943" s="7"/>
      <c r="O2943" s="19"/>
      <c r="P2943" s="19"/>
    </row>
    <row r="2944" ht="16.6" customHeight="1">
      <c r="A2944" s="29">
        <v>44409</v>
      </c>
      <c r="B2944" s="30">
        <v>13.8</v>
      </c>
      <c r="C2944" s="19">
        <v>14.3</v>
      </c>
      <c r="D2944" s="19">
        <v>14.6857142857143</v>
      </c>
      <c r="E2944" s="31"/>
      <c r="F2944" s="30">
        <v>8.5</v>
      </c>
      <c r="G2944" s="19">
        <v>8.5</v>
      </c>
      <c r="H2944" s="19">
        <v>8.890476190476191</v>
      </c>
      <c r="I2944" s="32"/>
      <c r="J2944" s="33">
        <v>84.07400000000101</v>
      </c>
      <c r="K2944" s="33">
        <v>83.8695652173913</v>
      </c>
      <c r="L2944" s="33">
        <v>95.647619047619</v>
      </c>
      <c r="M2944" s="7"/>
      <c r="N2944" s="7"/>
      <c r="O2944" s="19"/>
      <c r="P2944" s="19"/>
    </row>
    <row r="2945" ht="16.6" customHeight="1">
      <c r="A2945" s="29">
        <v>44440</v>
      </c>
      <c r="B2945" s="30">
        <v>15.3</v>
      </c>
      <c r="C2945" s="19">
        <v>15.7</v>
      </c>
      <c r="D2945" s="19">
        <v>16.3809523809524</v>
      </c>
      <c r="E2945" s="31"/>
      <c r="F2945" s="30">
        <v>9.300000000000001</v>
      </c>
      <c r="G2945" s="19">
        <v>9.300000000000001</v>
      </c>
      <c r="H2945" s="19">
        <v>9.71428571428571</v>
      </c>
      <c r="I2945" s="32"/>
      <c r="J2945" s="33">
        <v>55.6260000000007</v>
      </c>
      <c r="K2945" s="33">
        <v>56.5847826086957</v>
      </c>
      <c r="L2945" s="33">
        <v>62.5095238095238</v>
      </c>
      <c r="M2945" s="7"/>
      <c r="N2945" s="7"/>
      <c r="O2945" s="19"/>
      <c r="P2945" s="19"/>
    </row>
    <row r="2946" ht="16.6" customHeight="1">
      <c r="A2946" s="29">
        <v>44470</v>
      </c>
      <c r="B2946" s="30">
        <v>17.3</v>
      </c>
      <c r="C2946" s="19">
        <v>17.7</v>
      </c>
      <c r="D2946" s="19">
        <v>18.4857142857143</v>
      </c>
      <c r="E2946" s="31"/>
      <c r="F2946" s="30">
        <v>10.3</v>
      </c>
      <c r="G2946" s="19">
        <v>10.3</v>
      </c>
      <c r="H2946" s="19">
        <v>10.4761904761905</v>
      </c>
      <c r="I2946" s="32"/>
      <c r="J2946" s="33">
        <v>43.4340000000005</v>
      </c>
      <c r="K2946" s="33">
        <v>43.4847826086957</v>
      </c>
      <c r="L2946" s="33">
        <v>39.3047619047619</v>
      </c>
      <c r="M2946" s="7"/>
      <c r="N2946" s="7"/>
      <c r="O2946" s="19"/>
      <c r="P2946" s="19"/>
    </row>
    <row r="2947" ht="16.6" customHeight="1">
      <c r="A2947" s="29">
        <v>44501</v>
      </c>
      <c r="B2947" s="30">
        <v>19.4</v>
      </c>
      <c r="C2947" s="19">
        <v>19.6</v>
      </c>
      <c r="D2947" s="19">
        <v>20.3571428571429</v>
      </c>
      <c r="E2947" s="31"/>
      <c r="F2947" s="30">
        <v>11.6</v>
      </c>
      <c r="G2947" s="19">
        <v>11.5</v>
      </c>
      <c r="H2947" s="19">
        <v>12.052380952381</v>
      </c>
      <c r="I2947" s="32"/>
      <c r="J2947" s="33">
        <v>27.1780000000003</v>
      </c>
      <c r="K2947" s="33">
        <v>27.1913043478261</v>
      </c>
      <c r="L2947" s="33">
        <v>35.3380952380952</v>
      </c>
      <c r="M2947" s="7"/>
      <c r="N2947" s="7"/>
      <c r="O2947" s="19">
        <f>AVERAGE(B2949,F2949)</f>
        <v>14.4</v>
      </c>
      <c r="P2947" t="s" s="34">
        <v>16</v>
      </c>
    </row>
    <row r="2948" ht="16.6" customHeight="1">
      <c r="A2948" s="29">
        <v>44531</v>
      </c>
      <c r="B2948" s="30">
        <v>21.2</v>
      </c>
      <c r="C2948" s="19">
        <v>21.3</v>
      </c>
      <c r="D2948" s="19">
        <v>21.6238095238095</v>
      </c>
      <c r="E2948" s="31"/>
      <c r="F2948" s="30">
        <v>12.8</v>
      </c>
      <c r="G2948" s="19">
        <v>12.7</v>
      </c>
      <c r="H2948" s="19">
        <v>13.1190476190476</v>
      </c>
      <c r="I2948" s="32"/>
      <c r="J2948" s="33">
        <v>26.4160000000003</v>
      </c>
      <c r="K2948" s="33">
        <v>27.2760869565217</v>
      </c>
      <c r="L2948" s="33">
        <v>28.66</v>
      </c>
      <c r="M2948" s="7"/>
      <c r="N2948" s="7"/>
      <c r="O2948" s="19">
        <f>AVERAGE(D2949,H2949)</f>
        <v>14.9598935786436</v>
      </c>
      <c r="P2948" t="s" s="34">
        <v>17</v>
      </c>
    </row>
    <row r="2949" ht="16.6" customHeight="1">
      <c r="A2949" t="s" s="35">
        <v>18</v>
      </c>
      <c r="B2949" s="36">
        <f>AVERAGE(B2937:B2948)</f>
        <v>17.8583333333333</v>
      </c>
      <c r="C2949" s="36">
        <f>AVERAGE(C2937:C2948)</f>
        <v>18.1666666666667</v>
      </c>
      <c r="D2949" s="36">
        <f>AVERAGE(D2937:D2948)</f>
        <v>18.6068362193362</v>
      </c>
      <c r="E2949" s="37"/>
      <c r="F2949" s="36">
        <f>AVERAGE(F2937:F2948)</f>
        <v>10.9416666666667</v>
      </c>
      <c r="G2949" s="36">
        <f>AVERAGE(G2937:G2948)</f>
        <v>10.9083333333333</v>
      </c>
      <c r="H2949" s="36">
        <f>AVERAGE(H2937:H2948)</f>
        <v>11.3129509379509</v>
      </c>
      <c r="I2949" s="38"/>
      <c r="J2949" s="36">
        <f>AVERAGE(J2937:J2948)</f>
        <v>52.1758333333339</v>
      </c>
      <c r="K2949" s="36">
        <f>AVERAGE(K2937:K2948)</f>
        <v>52.3228260869565</v>
      </c>
      <c r="L2949" s="36">
        <f>AVERAGE(L2937:L2948)</f>
        <v>53.8697727272727</v>
      </c>
      <c r="M2949" s="7"/>
      <c r="N2949" s="7"/>
      <c r="O2949" s="19">
        <f>O2948-O2947</f>
        <v>0.5598935786436</v>
      </c>
      <c r="P2949" t="s" s="39">
        <v>19</v>
      </c>
    </row>
    <row r="2950" ht="16.6" customHeight="1">
      <c r="A2950" t="s" s="40">
        <v>20</v>
      </c>
      <c r="B2950" s="76"/>
      <c r="C2950" s="76"/>
      <c r="D2950" s="76"/>
      <c r="E2950" s="42"/>
      <c r="F2950" s="76"/>
      <c r="G2950" s="76"/>
      <c r="H2950" s="76"/>
      <c r="I2950" s="32"/>
      <c r="J2950" s="19"/>
      <c r="K2950" s="19"/>
      <c r="L2950" s="19"/>
      <c r="M2950" s="43"/>
      <c r="N2950" s="19"/>
      <c r="O2950" s="19"/>
      <c r="P2950" s="19"/>
    </row>
    <row r="2951" ht="16.6" customHeight="1">
      <c r="A2951" s="77"/>
      <c r="B2951" s="76"/>
      <c r="C2951" s="76"/>
      <c r="D2951" s="76"/>
      <c r="E2951" s="42"/>
      <c r="F2951" s="76"/>
      <c r="G2951" s="76"/>
      <c r="H2951" s="76"/>
      <c r="I2951" s="32"/>
      <c r="J2951" s="19"/>
      <c r="K2951" s="19"/>
      <c r="L2951" s="19"/>
      <c r="M2951" s="43"/>
      <c r="N2951" s="28"/>
      <c r="O2951" s="19"/>
      <c r="P2951" s="19"/>
    </row>
    <row r="2952" ht="46.65" customHeight="1">
      <c r="A2952" t="s" s="20">
        <v>1240</v>
      </c>
      <c r="B2952" t="s" s="21">
        <v>116</v>
      </c>
      <c r="C2952" t="s" s="22">
        <v>1241</v>
      </c>
      <c r="D2952" t="s" s="22">
        <v>1242</v>
      </c>
      <c r="E2952" s="23"/>
      <c r="F2952" t="s" s="21">
        <v>119</v>
      </c>
      <c r="G2952" t="s" s="24">
        <v>1241</v>
      </c>
      <c r="H2952" t="s" s="24">
        <v>1242</v>
      </c>
      <c r="I2952" s="32"/>
      <c r="J2952" t="s" s="21">
        <v>1204</v>
      </c>
      <c r="K2952" t="s" s="26">
        <v>1243</v>
      </c>
      <c r="L2952" t="s" s="26">
        <v>1244</v>
      </c>
      <c r="M2952" t="s" s="45">
        <v>1245</v>
      </c>
      <c r="N2952" s="7"/>
      <c r="O2952" s="19"/>
      <c r="P2952" s="19"/>
    </row>
    <row r="2953" ht="16.6" customHeight="1">
      <c r="A2953" s="29">
        <v>44197</v>
      </c>
      <c r="B2953" s="30">
        <v>22.3</v>
      </c>
      <c r="C2953" s="19">
        <v>26.8</v>
      </c>
      <c r="D2953" s="19">
        <v>27.1090909090909</v>
      </c>
      <c r="E2953" s="31"/>
      <c r="F2953" s="30">
        <v>14.5</v>
      </c>
      <c r="G2953" s="19">
        <v>13.4</v>
      </c>
      <c r="H2953" s="19">
        <v>13.4090909090909</v>
      </c>
      <c r="I2953" s="32"/>
      <c r="J2953" s="33">
        <v>11.1760000000001</v>
      </c>
      <c r="K2953" s="33">
        <v>10.6111111111111</v>
      </c>
      <c r="L2953" s="33">
        <v>15.1</v>
      </c>
      <c r="M2953" s="7"/>
      <c r="N2953" s="7"/>
      <c r="O2953" s="19"/>
      <c r="P2953" s="19"/>
    </row>
    <row r="2954" ht="16.6" customHeight="1">
      <c r="A2954" s="29">
        <v>44228</v>
      </c>
      <c r="B2954" s="30">
        <v>22.7</v>
      </c>
      <c r="C2954" s="19">
        <v>26.4</v>
      </c>
      <c r="D2954" s="19">
        <v>26.2590909090909</v>
      </c>
      <c r="E2954" s="31"/>
      <c r="F2954" s="30">
        <v>15.6</v>
      </c>
      <c r="G2954" s="19">
        <v>13.5</v>
      </c>
      <c r="H2954" s="19">
        <v>13.6954545454545</v>
      </c>
      <c r="I2954" s="32"/>
      <c r="J2954" s="33">
        <v>15.2400000000002</v>
      </c>
      <c r="K2954" s="33">
        <v>22.7777777777778</v>
      </c>
      <c r="L2954" s="33">
        <v>22.2363636363636</v>
      </c>
      <c r="M2954" s="7"/>
      <c r="N2954" s="7"/>
      <c r="O2954" s="19"/>
      <c r="P2954" s="19"/>
    </row>
    <row r="2955" ht="16.6" customHeight="1">
      <c r="A2955" s="29">
        <v>44256</v>
      </c>
      <c r="B2955" s="30">
        <v>21.2</v>
      </c>
      <c r="C2955" s="19">
        <v>24.6</v>
      </c>
      <c r="D2955" s="19">
        <v>24.8409090909091</v>
      </c>
      <c r="E2955" s="31"/>
      <c r="F2955" s="30">
        <v>14.2</v>
      </c>
      <c r="G2955" s="19">
        <v>11.4</v>
      </c>
      <c r="H2955" s="19">
        <v>11.5363636363636</v>
      </c>
      <c r="I2955" s="32"/>
      <c r="J2955" s="33">
        <v>20.3200000000002</v>
      </c>
      <c r="K2955" s="33">
        <v>15.5166666666667</v>
      </c>
      <c r="L2955" s="33">
        <v>23.1</v>
      </c>
      <c r="M2955" s="7"/>
      <c r="N2955" s="7"/>
      <c r="O2955" s="19"/>
      <c r="P2955" s="19"/>
    </row>
    <row r="2956" ht="16.6" customHeight="1">
      <c r="A2956" s="29">
        <v>44287</v>
      </c>
      <c r="B2956" s="30">
        <v>19.3</v>
      </c>
      <c r="C2956" s="19">
        <v>21.8</v>
      </c>
      <c r="D2956" s="19">
        <v>22.1590909090909</v>
      </c>
      <c r="E2956" s="31"/>
      <c r="F2956" s="30">
        <v>12.5</v>
      </c>
      <c r="G2956" s="19">
        <v>8.800000000000001</v>
      </c>
      <c r="H2956" s="19">
        <v>9.018181818181819</v>
      </c>
      <c r="I2956" s="32"/>
      <c r="J2956" s="33">
        <v>34.5440000000004</v>
      </c>
      <c r="K2956" s="33">
        <v>28.8388888888889</v>
      </c>
      <c r="L2956" s="33">
        <v>28.2181818181818</v>
      </c>
      <c r="M2956" s="7"/>
      <c r="N2956" s="7"/>
      <c r="O2956" s="19"/>
      <c r="P2956" s="19"/>
    </row>
    <row r="2957" ht="16.6" customHeight="1">
      <c r="A2957" s="29">
        <v>44317</v>
      </c>
      <c r="B2957" s="30">
        <v>16.8</v>
      </c>
      <c r="C2957" s="19">
        <v>18.6</v>
      </c>
      <c r="D2957" s="19">
        <v>18.7090909090909</v>
      </c>
      <c r="E2957" s="31"/>
      <c r="F2957" s="30">
        <v>11</v>
      </c>
      <c r="G2957" s="19">
        <v>8</v>
      </c>
      <c r="H2957" s="19">
        <v>7.95909090909091</v>
      </c>
      <c r="I2957" s="32"/>
      <c r="J2957" s="33">
        <v>64.2620000000008</v>
      </c>
      <c r="K2957" s="33">
        <v>61.5388888888889</v>
      </c>
      <c r="L2957" s="33">
        <v>50.6727272727273</v>
      </c>
      <c r="M2957" s="7"/>
      <c r="N2957" s="7"/>
      <c r="O2957" s="19"/>
      <c r="P2957" s="19"/>
    </row>
    <row r="2958" ht="16.6" customHeight="1">
      <c r="A2958" s="29">
        <v>44348</v>
      </c>
      <c r="B2958" s="30">
        <v>14.9</v>
      </c>
      <c r="C2958" s="19">
        <v>16.1</v>
      </c>
      <c r="D2958" s="19">
        <v>16.2227272727273</v>
      </c>
      <c r="E2958" s="31"/>
      <c r="F2958" s="30">
        <v>9.6</v>
      </c>
      <c r="G2958" s="19">
        <v>6.6</v>
      </c>
      <c r="H2958" s="19">
        <v>6.52272727272727</v>
      </c>
      <c r="I2958" s="32"/>
      <c r="J2958" s="33">
        <v>76.2000000000009</v>
      </c>
      <c r="K2958" s="33">
        <v>77.6444444444444</v>
      </c>
      <c r="L2958" s="33">
        <v>67.57272727272731</v>
      </c>
      <c r="M2958" s="7"/>
      <c r="N2958" s="7"/>
      <c r="O2958" s="19"/>
      <c r="P2958" s="19"/>
    </row>
    <row r="2959" ht="16.6" customHeight="1">
      <c r="A2959" s="29">
        <v>44378</v>
      </c>
      <c r="B2959" s="30">
        <v>14.2</v>
      </c>
      <c r="C2959" s="19">
        <v>15.4</v>
      </c>
      <c r="D2959" s="19">
        <v>15.5285714285714</v>
      </c>
      <c r="E2959" s="31"/>
      <c r="F2959" s="30">
        <v>8.699999999999999</v>
      </c>
      <c r="G2959" s="19">
        <v>6</v>
      </c>
      <c r="H2959" s="19">
        <v>6.08095238095238</v>
      </c>
      <c r="I2959" s="32"/>
      <c r="J2959" s="33">
        <v>76.70800000000089</v>
      </c>
      <c r="K2959" s="33">
        <v>79.4111111111111</v>
      </c>
      <c r="L2959" s="33">
        <v>68.9727272727273</v>
      </c>
      <c r="M2959" s="7"/>
      <c r="N2959" s="7"/>
      <c r="O2959" s="19"/>
      <c r="P2959" s="19"/>
    </row>
    <row r="2960" ht="16.6" customHeight="1">
      <c r="A2960" s="29">
        <v>44409</v>
      </c>
      <c r="B2960" s="30">
        <v>14.5</v>
      </c>
      <c r="C2960" s="19">
        <v>16</v>
      </c>
      <c r="D2960" s="19">
        <v>16.0761904761905</v>
      </c>
      <c r="E2960" s="31"/>
      <c r="F2960" s="30">
        <v>8.5</v>
      </c>
      <c r="G2960" s="19">
        <v>5.7</v>
      </c>
      <c r="H2960" s="19">
        <v>5.71904761904762</v>
      </c>
      <c r="I2960" s="32"/>
      <c r="J2960" s="33">
        <v>63.5000000000008</v>
      </c>
      <c r="K2960" s="33">
        <v>68.31666666666671</v>
      </c>
      <c r="L2960" s="33">
        <v>60.8857142857143</v>
      </c>
      <c r="M2960" s="7"/>
      <c r="N2960" s="7"/>
      <c r="O2960" s="19"/>
      <c r="P2960" s="19"/>
    </row>
    <row r="2961" ht="16.6" customHeight="1">
      <c r="A2961" s="29">
        <v>44440</v>
      </c>
      <c r="B2961" s="30">
        <v>15.8</v>
      </c>
      <c r="C2961" s="19">
        <v>17.8</v>
      </c>
      <c r="D2961" s="19">
        <v>18.0095238095238</v>
      </c>
      <c r="E2961" s="31"/>
      <c r="F2961" s="30">
        <v>9.300000000000001</v>
      </c>
      <c r="G2961" s="19">
        <v>6.4</v>
      </c>
      <c r="H2961" s="19">
        <v>6.44761904761905</v>
      </c>
      <c r="I2961" s="32"/>
      <c r="J2961" s="33">
        <v>46.2280000000006</v>
      </c>
      <c r="K2961" s="33">
        <v>54.7277777777778</v>
      </c>
      <c r="L2961" s="33">
        <v>44.9619047619048</v>
      </c>
      <c r="M2961" s="7"/>
      <c r="N2961" s="7"/>
      <c r="O2961" s="19"/>
      <c r="P2961" s="19"/>
    </row>
    <row r="2962" ht="16.6" customHeight="1">
      <c r="A2962" s="29">
        <v>44470</v>
      </c>
      <c r="B2962" s="30">
        <v>17.8</v>
      </c>
      <c r="C2962" s="19">
        <v>20.3</v>
      </c>
      <c r="D2962" s="19">
        <v>20.4809523809524</v>
      </c>
      <c r="E2962" s="31"/>
      <c r="F2962" s="30">
        <v>10.5</v>
      </c>
      <c r="G2962" s="19">
        <v>7.2</v>
      </c>
      <c r="H2962" s="19">
        <v>7.20952380952381</v>
      </c>
      <c r="I2962" s="32"/>
      <c r="J2962" s="33">
        <v>34.7980000000004</v>
      </c>
      <c r="K2962" s="33">
        <v>36.8222222222222</v>
      </c>
      <c r="L2962" s="33">
        <v>28.7238095238095</v>
      </c>
      <c r="M2962" s="7"/>
      <c r="N2962" s="7"/>
      <c r="O2962" s="19"/>
      <c r="P2962" s="19"/>
    </row>
    <row r="2963" ht="16.6" customHeight="1">
      <c r="A2963" s="29">
        <v>44501</v>
      </c>
      <c r="B2963" s="30">
        <v>19.8</v>
      </c>
      <c r="C2963" s="19">
        <v>23.2</v>
      </c>
      <c r="D2963" s="19">
        <v>23.6761904761905</v>
      </c>
      <c r="E2963" s="31"/>
      <c r="F2963" s="30">
        <v>12.1</v>
      </c>
      <c r="G2963" s="19">
        <v>9.6</v>
      </c>
      <c r="H2963" s="19">
        <v>9.81904761904762</v>
      </c>
      <c r="I2963" s="32"/>
      <c r="J2963" s="33">
        <v>23.1140000000003</v>
      </c>
      <c r="K2963" s="33">
        <v>24.2388888888889</v>
      </c>
      <c r="L2963" s="33">
        <v>22.4666666666667</v>
      </c>
      <c r="M2963" s="7"/>
      <c r="N2963" s="7"/>
      <c r="O2963" s="19">
        <f>AVERAGE(B2965,F2965)</f>
        <v>15.0458333333334</v>
      </c>
      <c r="P2963" t="s" s="34">
        <v>16</v>
      </c>
    </row>
    <row r="2964" ht="16.6" customHeight="1">
      <c r="A2964" s="29">
        <v>44531</v>
      </c>
      <c r="B2964" s="30">
        <v>21.4</v>
      </c>
      <c r="C2964" s="19">
        <v>25.2</v>
      </c>
      <c r="D2964" s="19">
        <v>25.5238095238095</v>
      </c>
      <c r="E2964" s="31"/>
      <c r="F2964" s="30">
        <v>13.9</v>
      </c>
      <c r="G2964" s="19">
        <v>11</v>
      </c>
      <c r="H2964" s="19">
        <v>11.1952380952381</v>
      </c>
      <c r="I2964" s="32"/>
      <c r="J2964" s="33">
        <v>19.0500000000002</v>
      </c>
      <c r="K2964" s="33">
        <v>19.2</v>
      </c>
      <c r="L2964" s="33">
        <v>20.8</v>
      </c>
      <c r="M2964" s="7"/>
      <c r="N2964" s="7"/>
      <c r="O2964" s="19">
        <f>AVERAGE(D2965,H2965)</f>
        <v>15.133648989899</v>
      </c>
      <c r="P2964" t="s" s="34">
        <v>17</v>
      </c>
    </row>
    <row r="2965" ht="16.6" customHeight="1">
      <c r="A2965" t="s" s="35">
        <v>18</v>
      </c>
      <c r="B2965" s="36">
        <f>AVERAGE(B2953:B2964)</f>
        <v>18.3916666666667</v>
      </c>
      <c r="C2965" s="36">
        <f>AVERAGE(C2953:C2964)</f>
        <v>21.0166666666667</v>
      </c>
      <c r="D2965" s="36">
        <f>AVERAGE(D2953:D2964)</f>
        <v>21.2162698412698</v>
      </c>
      <c r="E2965" s="37"/>
      <c r="F2965" s="36">
        <f>AVERAGE(F2953:F2964)</f>
        <v>11.7</v>
      </c>
      <c r="G2965" s="36">
        <f>AVERAGE(G2953:G2964)</f>
        <v>8.96666666666667</v>
      </c>
      <c r="H2965" s="36">
        <f>AVERAGE(H2953:H2964)</f>
        <v>9.05102813852813</v>
      </c>
      <c r="I2965" s="38"/>
      <c r="J2965" s="36">
        <f>AVERAGE(J2953:J2964)</f>
        <v>40.4283333333338</v>
      </c>
      <c r="K2965" s="36">
        <f>AVERAGE(K2953:K2964)</f>
        <v>41.637037037037</v>
      </c>
      <c r="L2965" s="36">
        <f>AVERAGE(L2953:L2964)</f>
        <v>37.8092352092352</v>
      </c>
      <c r="M2965" s="7"/>
      <c r="N2965" s="7"/>
      <c r="O2965" s="19">
        <f>O2964-O2963</f>
        <v>0.0878156565656</v>
      </c>
      <c r="P2965" t="s" s="39">
        <v>19</v>
      </c>
    </row>
    <row r="2966" ht="16.6" customHeight="1">
      <c r="A2966" s="77"/>
      <c r="B2966" s="76"/>
      <c r="C2966" s="76"/>
      <c r="D2966" t="s" s="40">
        <v>55</v>
      </c>
      <c r="E2966" s="42"/>
      <c r="F2966" s="76"/>
      <c r="G2966" s="76"/>
      <c r="H2966" t="s" s="40">
        <v>21</v>
      </c>
      <c r="I2966" s="32"/>
      <c r="J2966" s="19"/>
      <c r="K2966" s="19"/>
      <c r="L2966" s="19"/>
      <c r="M2966" s="43"/>
      <c r="N2966" s="19"/>
      <c r="O2966" s="19"/>
      <c r="P2966" s="19"/>
    </row>
    <row r="2967" ht="16.6" customHeight="1">
      <c r="A2967" s="77"/>
      <c r="B2967" s="76"/>
      <c r="C2967" s="76"/>
      <c r="D2967" s="76"/>
      <c r="E2967" s="42"/>
      <c r="F2967" s="76"/>
      <c r="G2967" s="76"/>
      <c r="H2967" s="76"/>
      <c r="I2967" s="32"/>
      <c r="J2967" s="19"/>
      <c r="K2967" s="19"/>
      <c r="L2967" s="19"/>
      <c r="M2967" s="43"/>
      <c r="N2967" s="19"/>
      <c r="O2967" s="19"/>
      <c r="P2967" s="19"/>
    </row>
    <row r="2968" ht="46.65" customHeight="1">
      <c r="A2968" t="s" s="20">
        <v>1246</v>
      </c>
      <c r="B2968" t="s" s="21">
        <v>1247</v>
      </c>
      <c r="C2968" t="s" s="22">
        <v>1248</v>
      </c>
      <c r="D2968" t="s" s="22">
        <v>1249</v>
      </c>
      <c r="E2968" s="23"/>
      <c r="F2968" t="s" s="21">
        <v>1250</v>
      </c>
      <c r="G2968" t="s" s="24">
        <v>1248</v>
      </c>
      <c r="H2968" t="s" s="24">
        <v>1249</v>
      </c>
      <c r="I2968" s="25"/>
      <c r="J2968" t="s" s="21">
        <v>1251</v>
      </c>
      <c r="K2968" t="s" s="26">
        <v>1252</v>
      </c>
      <c r="L2968" t="s" s="26">
        <v>1253</v>
      </c>
      <c r="M2968" t="s" s="45">
        <v>1254</v>
      </c>
      <c r="N2968" s="7"/>
      <c r="O2968" s="19"/>
      <c r="P2968" s="19"/>
    </row>
    <row r="2969" ht="16.6" customHeight="1">
      <c r="A2969" s="29">
        <v>44197</v>
      </c>
      <c r="B2969" s="30">
        <v>30.1</v>
      </c>
      <c r="C2969" s="19">
        <v>29.6</v>
      </c>
      <c r="D2969" s="19">
        <v>30.6047619047619</v>
      </c>
      <c r="E2969" s="31"/>
      <c r="F2969" s="30">
        <v>16.4</v>
      </c>
      <c r="G2969" s="19">
        <v>17.3</v>
      </c>
      <c r="H2969" s="19">
        <v>17.8857142857143</v>
      </c>
      <c r="I2969" s="32"/>
      <c r="J2969" s="33">
        <v>18.0340000000002</v>
      </c>
      <c r="K2969" s="33">
        <v>19.0893333333333</v>
      </c>
      <c r="L2969" s="33">
        <v>20.1904761904762</v>
      </c>
      <c r="M2969" s="7"/>
      <c r="N2969" s="7"/>
      <c r="O2969" s="19"/>
      <c r="P2969" s="19"/>
    </row>
    <row r="2970" ht="16.6" customHeight="1">
      <c r="A2970" s="29">
        <v>44228</v>
      </c>
      <c r="B2970" s="30">
        <v>30.1</v>
      </c>
      <c r="C2970" s="19">
        <v>29.5</v>
      </c>
      <c r="D2970" s="19">
        <v>29.7809523809524</v>
      </c>
      <c r="E2970" s="31"/>
      <c r="F2970" s="30">
        <v>16.7</v>
      </c>
      <c r="G2970" s="19">
        <v>17.3</v>
      </c>
      <c r="H2970" s="19">
        <v>17.6142857142857</v>
      </c>
      <c r="I2970" s="32"/>
      <c r="J2970" s="33">
        <v>18.5420000000002</v>
      </c>
      <c r="K2970" s="33">
        <v>18.6853333333333</v>
      </c>
      <c r="L2970" s="33">
        <v>21.3428571428571</v>
      </c>
      <c r="M2970" s="7"/>
      <c r="N2970" s="7"/>
      <c r="O2970" s="19"/>
      <c r="P2970" s="19"/>
    </row>
    <row r="2971" ht="16.6" customHeight="1">
      <c r="A2971" s="29">
        <v>44256</v>
      </c>
      <c r="B2971" s="30">
        <v>27.1</v>
      </c>
      <c r="C2971" s="19">
        <v>26.5</v>
      </c>
      <c r="D2971" s="19">
        <v>27.052380952381</v>
      </c>
      <c r="E2971" s="31"/>
      <c r="F2971" s="30">
        <v>14.9</v>
      </c>
      <c r="G2971" s="19">
        <v>15.4</v>
      </c>
      <c r="H2971" s="19">
        <v>15.5761904761905</v>
      </c>
      <c r="I2971" s="32"/>
      <c r="J2971" s="33">
        <v>25.6540000000003</v>
      </c>
      <c r="K2971" s="33">
        <v>26.8893333333333</v>
      </c>
      <c r="L2971" s="33">
        <v>25.6571428571429</v>
      </c>
      <c r="M2971" s="7"/>
      <c r="N2971" s="7"/>
      <c r="O2971" s="19"/>
      <c r="P2971" s="19"/>
    </row>
    <row r="2972" ht="16.6" customHeight="1">
      <c r="A2972" s="29">
        <v>44287</v>
      </c>
      <c r="B2972" s="30">
        <v>23</v>
      </c>
      <c r="C2972" s="19">
        <v>22.8</v>
      </c>
      <c r="D2972" s="19">
        <v>23.4857142857143</v>
      </c>
      <c r="E2972" s="31"/>
      <c r="F2972" s="30">
        <v>12.6</v>
      </c>
      <c r="G2972" s="19">
        <v>12.5</v>
      </c>
      <c r="H2972" s="19">
        <v>13</v>
      </c>
      <c r="I2972" s="32"/>
      <c r="J2972" s="33">
        <v>43.4340000000005</v>
      </c>
      <c r="K2972" s="33">
        <v>40.1253333333333</v>
      </c>
      <c r="L2972" s="33">
        <v>38.9714285714286</v>
      </c>
      <c r="M2972" s="7"/>
      <c r="N2972" s="7"/>
      <c r="O2972" s="19"/>
      <c r="P2972" s="19"/>
    </row>
    <row r="2973" ht="16.6" customHeight="1">
      <c r="A2973" s="29">
        <v>44317</v>
      </c>
      <c r="B2973" s="30">
        <v>18.6</v>
      </c>
      <c r="C2973" s="19">
        <v>19</v>
      </c>
      <c r="D2973" s="19">
        <v>19.1333333333333</v>
      </c>
      <c r="E2973" s="31"/>
      <c r="F2973" s="30">
        <v>10.1</v>
      </c>
      <c r="G2973" s="19">
        <v>10.3</v>
      </c>
      <c r="H2973" s="19">
        <v>10.3380952380952</v>
      </c>
      <c r="I2973" s="32"/>
      <c r="J2973" s="33">
        <v>69.34200000000079</v>
      </c>
      <c r="K2973" s="33">
        <v>69.9786666666667</v>
      </c>
      <c r="L2973" s="33">
        <v>62.8571428571429</v>
      </c>
      <c r="M2973" s="7"/>
      <c r="N2973" s="7"/>
      <c r="O2973" s="19"/>
      <c r="P2973" s="19"/>
    </row>
    <row r="2974" ht="16.6" customHeight="1">
      <c r="A2974" s="29">
        <v>44348</v>
      </c>
      <c r="B2974" s="30">
        <v>15.8</v>
      </c>
      <c r="C2974" s="19">
        <v>16.1</v>
      </c>
      <c r="D2974" s="19">
        <v>16.1761904761905</v>
      </c>
      <c r="E2974" s="31"/>
      <c r="F2974" s="30">
        <v>8.199999999999999</v>
      </c>
      <c r="G2974" s="19">
        <v>8.1</v>
      </c>
      <c r="H2974" s="19">
        <v>8.06190476190476</v>
      </c>
      <c r="I2974" s="32"/>
      <c r="J2974" s="33">
        <v>78.486000000001</v>
      </c>
      <c r="K2974" s="33">
        <v>78.4933333333333</v>
      </c>
      <c r="L2974" s="33">
        <v>75.64</v>
      </c>
      <c r="M2974" s="7"/>
      <c r="N2974" s="7"/>
      <c r="O2974" s="19"/>
      <c r="P2974" s="19"/>
    </row>
    <row r="2975" ht="16.6" customHeight="1">
      <c r="A2975" s="29">
        <v>44378</v>
      </c>
      <c r="B2975" s="30">
        <v>15</v>
      </c>
      <c r="C2975" s="19">
        <v>15.4</v>
      </c>
      <c r="D2975" s="19">
        <v>15.6571428571429</v>
      </c>
      <c r="E2975" s="31"/>
      <c r="F2975" s="30">
        <v>7.1</v>
      </c>
      <c r="G2975" s="19">
        <v>7.6</v>
      </c>
      <c r="H2975" s="19">
        <v>7.8</v>
      </c>
      <c r="I2975" s="32"/>
      <c r="J2975" s="33">
        <v>67.3100000000008</v>
      </c>
      <c r="K2975" s="33">
        <v>66.9373333333333</v>
      </c>
      <c r="L2975" s="33">
        <v>69.7714285714286</v>
      </c>
      <c r="M2975" s="7"/>
      <c r="N2975" s="7"/>
      <c r="O2975" s="19"/>
      <c r="P2975" s="19"/>
    </row>
    <row r="2976" ht="16.6" customHeight="1">
      <c r="A2976" s="29">
        <v>44409</v>
      </c>
      <c r="B2976" s="30">
        <v>16.7</v>
      </c>
      <c r="C2976" s="19">
        <v>16.6</v>
      </c>
      <c r="D2976" s="19">
        <v>16.805</v>
      </c>
      <c r="E2976" s="31"/>
      <c r="F2976" s="30">
        <v>7.7</v>
      </c>
      <c r="G2976" s="19">
        <v>8.199999999999999</v>
      </c>
      <c r="H2976" s="19">
        <v>8.15</v>
      </c>
      <c r="I2976" s="32"/>
      <c r="J2976" s="33">
        <v>63.7540000000008</v>
      </c>
      <c r="K2976" s="33">
        <v>61.2413333333333</v>
      </c>
      <c r="L2976" s="33">
        <v>67</v>
      </c>
      <c r="M2976" s="7"/>
      <c r="N2976" s="7"/>
      <c r="O2976" s="19"/>
      <c r="P2976" s="19"/>
    </row>
    <row r="2977" ht="16.6" customHeight="1">
      <c r="A2977" s="29">
        <v>44440</v>
      </c>
      <c r="B2977" s="30">
        <v>19.1</v>
      </c>
      <c r="C2977" s="19">
        <v>19.1</v>
      </c>
      <c r="D2977" s="19">
        <v>19.61</v>
      </c>
      <c r="E2977" s="31"/>
      <c r="F2977" s="30">
        <v>8.800000000000001</v>
      </c>
      <c r="G2977" s="19">
        <v>9.699999999999999</v>
      </c>
      <c r="H2977" s="19">
        <v>9.935</v>
      </c>
      <c r="I2977" s="32"/>
      <c r="J2977" s="33">
        <v>52.0700000000006</v>
      </c>
      <c r="K2977" s="33">
        <v>51.028</v>
      </c>
      <c r="L2977" s="33">
        <v>53.42</v>
      </c>
      <c r="M2977" s="7"/>
      <c r="N2977" s="7"/>
      <c r="O2977" s="19"/>
      <c r="P2977" s="19"/>
    </row>
    <row r="2978" ht="16.6" customHeight="1">
      <c r="A2978" s="29">
        <v>44470</v>
      </c>
      <c r="B2978" s="30">
        <v>22.5</v>
      </c>
      <c r="C2978" s="19">
        <v>22.2</v>
      </c>
      <c r="D2978" s="19">
        <v>22.8</v>
      </c>
      <c r="E2978" s="31"/>
      <c r="F2978" s="30">
        <v>10.8</v>
      </c>
      <c r="G2978" s="19">
        <v>11.6</v>
      </c>
      <c r="H2978" s="19">
        <v>11.725</v>
      </c>
      <c r="I2978" s="32"/>
      <c r="J2978" s="33">
        <v>44.1960000000005</v>
      </c>
      <c r="K2978" s="33">
        <v>44.356</v>
      </c>
      <c r="L2978" s="33">
        <v>34.91</v>
      </c>
      <c r="M2978" s="7"/>
      <c r="N2978" s="7"/>
      <c r="O2978" s="19"/>
      <c r="P2978" s="19"/>
    </row>
    <row r="2979" ht="16.6" customHeight="1">
      <c r="A2979" s="29">
        <v>44501</v>
      </c>
      <c r="B2979" s="30">
        <v>25.9</v>
      </c>
      <c r="C2979" s="19">
        <v>25.3</v>
      </c>
      <c r="D2979" s="19">
        <v>26.215</v>
      </c>
      <c r="E2979" s="31"/>
      <c r="F2979" s="30">
        <v>13</v>
      </c>
      <c r="G2979" s="19">
        <v>14</v>
      </c>
      <c r="H2979" s="19">
        <v>14.45</v>
      </c>
      <c r="I2979" s="32"/>
      <c r="J2979" s="33">
        <v>28.9560000000004</v>
      </c>
      <c r="K2979" s="33">
        <v>27.46</v>
      </c>
      <c r="L2979" s="33">
        <v>28.49</v>
      </c>
      <c r="M2979" s="7"/>
      <c r="N2979" s="7"/>
      <c r="O2979" s="19">
        <f>AVERAGE(B2981,F2981)</f>
        <v>17.2375</v>
      </c>
      <c r="P2979" t="s" s="34">
        <v>16</v>
      </c>
    </row>
    <row r="2980" ht="16.6" customHeight="1">
      <c r="A2980" s="29">
        <v>44531</v>
      </c>
      <c r="B2980" s="30">
        <v>28.5</v>
      </c>
      <c r="C2980" s="19">
        <v>27.4</v>
      </c>
      <c r="D2980" s="19">
        <v>28.185</v>
      </c>
      <c r="E2980" s="31"/>
      <c r="F2980" s="30">
        <v>15</v>
      </c>
      <c r="G2980" s="19">
        <v>15.7</v>
      </c>
      <c r="H2980" s="19">
        <v>15.975</v>
      </c>
      <c r="I2980" s="32"/>
      <c r="J2980" s="33">
        <v>25.9080000000003</v>
      </c>
      <c r="K2980" s="33">
        <v>24.8133333333333</v>
      </c>
      <c r="L2980" s="33">
        <v>28.44</v>
      </c>
      <c r="M2980" s="7"/>
      <c r="N2980" s="7"/>
      <c r="O2980" s="19">
        <f>AVERAGE(D2981,H2981)</f>
        <v>17.7506944444445</v>
      </c>
      <c r="P2980" t="s" s="34">
        <v>17</v>
      </c>
    </row>
    <row r="2981" ht="16.6" customHeight="1">
      <c r="A2981" t="s" s="35">
        <v>18</v>
      </c>
      <c r="B2981" s="36">
        <f>AVERAGE(B2969:B2980)</f>
        <v>22.7</v>
      </c>
      <c r="C2981" s="36">
        <f>AVERAGE(C2969:C2980)</f>
        <v>22.4583333333333</v>
      </c>
      <c r="D2981" s="36">
        <f>AVERAGE(D2969:D2980)</f>
        <v>22.9587896825397</v>
      </c>
      <c r="E2981" s="37"/>
      <c r="F2981" s="36">
        <f>AVERAGE(F2969:F2980)</f>
        <v>11.775</v>
      </c>
      <c r="G2981" s="36">
        <f>AVERAGE(G2969:G2980)</f>
        <v>12.3083333333333</v>
      </c>
      <c r="H2981" s="36">
        <f>AVERAGE(H2969:H2980)</f>
        <v>12.5425992063492</v>
      </c>
      <c r="I2981" s="38"/>
      <c r="J2981" s="36">
        <f>AVERAGE(J2969:J2980)</f>
        <v>44.6405000000005</v>
      </c>
      <c r="K2981" s="36">
        <f>AVERAGE(K2969:K2980)</f>
        <v>44.0914444444444</v>
      </c>
      <c r="L2981" s="36">
        <f>AVERAGE(L2969:L2980)</f>
        <v>43.890873015873</v>
      </c>
      <c r="M2981" s="7"/>
      <c r="N2981" s="7"/>
      <c r="O2981" s="19">
        <f>O2980-O2979</f>
        <v>0.5131944444445</v>
      </c>
      <c r="P2981" t="s" s="39">
        <v>19</v>
      </c>
    </row>
    <row r="2982" ht="16.6" customHeight="1">
      <c r="A2982" t="s" s="40">
        <v>371</v>
      </c>
      <c r="B2982" s="76"/>
      <c r="C2982" s="76"/>
      <c r="D2982" s="76"/>
      <c r="E2982" s="42"/>
      <c r="F2982" s="76"/>
      <c r="G2982" s="76"/>
      <c r="H2982" t="s" s="40">
        <v>21</v>
      </c>
      <c r="I2982" s="32"/>
      <c r="J2982" s="19"/>
      <c r="K2982" s="19"/>
      <c r="L2982" s="19"/>
      <c r="M2982" s="43"/>
      <c r="N2982" s="19"/>
      <c r="O2982" s="19"/>
      <c r="P2982" s="19"/>
    </row>
    <row r="2983" ht="16.6" customHeight="1">
      <c r="A2983" s="77"/>
      <c r="B2983" s="76"/>
      <c r="C2983" s="76"/>
      <c r="D2983" s="76"/>
      <c r="E2983" s="42"/>
      <c r="F2983" s="76"/>
      <c r="G2983" s="76"/>
      <c r="H2983" s="76"/>
      <c r="I2983" s="32"/>
      <c r="J2983" s="19"/>
      <c r="K2983" s="19"/>
      <c r="L2983" s="19"/>
      <c r="M2983" s="43"/>
      <c r="N2983" s="19"/>
      <c r="O2983" s="28"/>
      <c r="P2983" s="28"/>
    </row>
    <row r="2984" ht="46.65" customHeight="1">
      <c r="A2984" t="s" s="20">
        <v>1255</v>
      </c>
      <c r="B2984" t="s" s="21">
        <v>597</v>
      </c>
      <c r="C2984" t="s" s="22">
        <v>1256</v>
      </c>
      <c r="D2984" t="s" s="22">
        <v>1257</v>
      </c>
      <c r="E2984" s="23"/>
      <c r="F2984" t="s" s="21">
        <v>600</v>
      </c>
      <c r="G2984" t="s" s="24">
        <v>1256</v>
      </c>
      <c r="H2984" t="s" s="24">
        <v>1257</v>
      </c>
      <c r="I2984" s="32"/>
      <c r="J2984" t="s" s="21">
        <v>1230</v>
      </c>
      <c r="K2984" t="s" s="26">
        <v>1258</v>
      </c>
      <c r="L2984" t="s" s="26">
        <v>1259</v>
      </c>
      <c r="M2984" t="s" s="56">
        <v>1260</v>
      </c>
      <c r="N2984" s="7"/>
      <c r="O2984" s="19"/>
      <c r="P2984" s="46"/>
    </row>
    <row r="2985" ht="16.6" customHeight="1">
      <c r="A2985" s="29">
        <v>44197</v>
      </c>
      <c r="B2985" s="30">
        <v>26.8</v>
      </c>
      <c r="C2985" s="19">
        <v>27.3</v>
      </c>
      <c r="D2985" s="19">
        <v>28.7</v>
      </c>
      <c r="E2985" s="31"/>
      <c r="F2985" s="30">
        <v>11.4</v>
      </c>
      <c r="G2985" s="19">
        <v>12</v>
      </c>
      <c r="H2985" s="19">
        <v>13.0454545454545</v>
      </c>
      <c r="I2985" s="32"/>
      <c r="J2985" s="33">
        <v>25.6540000000003</v>
      </c>
      <c r="K2985" s="33">
        <v>25.9405797101449</v>
      </c>
      <c r="L2985" s="33">
        <v>23.1809523809524</v>
      </c>
      <c r="M2985" s="7"/>
      <c r="N2985" s="7"/>
      <c r="O2985" s="19"/>
      <c r="P2985" s="47"/>
    </row>
    <row r="2986" ht="16.6" customHeight="1">
      <c r="A2986" s="29">
        <v>44228</v>
      </c>
      <c r="B2986" s="30">
        <v>26.8</v>
      </c>
      <c r="C2986" s="19">
        <v>26.8</v>
      </c>
      <c r="D2986" s="19">
        <v>27.85</v>
      </c>
      <c r="E2986" s="31"/>
      <c r="F2986" s="30">
        <v>11.7</v>
      </c>
      <c r="G2986" s="19">
        <v>12</v>
      </c>
      <c r="H2986" s="19">
        <v>12.8272727272727</v>
      </c>
      <c r="I2986" s="32"/>
      <c r="J2986" s="33">
        <v>23.8760000000003</v>
      </c>
      <c r="K2986" s="33">
        <v>23.2347826086957</v>
      </c>
      <c r="L2986" s="33">
        <v>30.2045454545455</v>
      </c>
      <c r="M2986" s="7"/>
      <c r="N2986" s="7"/>
      <c r="O2986" s="19"/>
      <c r="P2986" s="47"/>
    </row>
    <row r="2987" ht="16.6" customHeight="1">
      <c r="A2987" s="29">
        <v>44256</v>
      </c>
      <c r="B2987" s="30">
        <v>24.2</v>
      </c>
      <c r="C2987" s="19">
        <v>24.7</v>
      </c>
      <c r="D2987" s="19">
        <v>25.5181818181818</v>
      </c>
      <c r="E2987" s="31"/>
      <c r="F2987" s="30">
        <v>9.9</v>
      </c>
      <c r="G2987" s="19">
        <v>10.5</v>
      </c>
      <c r="H2987" s="19">
        <v>11.1590909090909</v>
      </c>
      <c r="I2987" s="32"/>
      <c r="J2987" s="33">
        <v>34.5440000000004</v>
      </c>
      <c r="K2987" s="33">
        <v>35.304347826087</v>
      </c>
      <c r="L2987" s="33">
        <v>28.2818181818182</v>
      </c>
      <c r="M2987" s="7"/>
      <c r="N2987" s="7"/>
      <c r="O2987" s="19"/>
      <c r="P2987" s="47"/>
    </row>
    <row r="2988" ht="16.6" customHeight="1">
      <c r="A2988" s="29">
        <v>44287</v>
      </c>
      <c r="B2988" s="30">
        <v>20.2</v>
      </c>
      <c r="C2988" s="19">
        <v>20.5</v>
      </c>
      <c r="D2988" s="19">
        <v>21.7409090909091</v>
      </c>
      <c r="E2988" s="31"/>
      <c r="F2988" s="30">
        <v>7.9</v>
      </c>
      <c r="G2988" s="19">
        <v>8.4</v>
      </c>
      <c r="H2988" s="19">
        <v>9.31818181818182</v>
      </c>
      <c r="I2988" s="32"/>
      <c r="J2988" s="33">
        <v>55.6260000000007</v>
      </c>
      <c r="K2988" s="33">
        <v>55.4115942028986</v>
      </c>
      <c r="L2988" s="33">
        <v>47.2863636363636</v>
      </c>
      <c r="M2988" s="7"/>
      <c r="N2988" s="7"/>
      <c r="O2988" s="19"/>
      <c r="P2988" s="47"/>
    </row>
    <row r="2989" ht="16.6" customHeight="1">
      <c r="A2989" s="29">
        <v>44317</v>
      </c>
      <c r="B2989" s="30">
        <v>16.2</v>
      </c>
      <c r="C2989" s="19">
        <v>16.6</v>
      </c>
      <c r="D2989" s="19">
        <v>17.3</v>
      </c>
      <c r="E2989" s="31"/>
      <c r="F2989" s="30">
        <v>6.4</v>
      </c>
      <c r="G2989" s="19">
        <v>6.8</v>
      </c>
      <c r="H2989" s="19">
        <v>7.70909090909091</v>
      </c>
      <c r="I2989" s="32"/>
      <c r="J2989" s="33">
        <v>95.5040000000012</v>
      </c>
      <c r="K2989" s="33">
        <v>93.05362318840579</v>
      </c>
      <c r="L2989" s="33">
        <v>79.99545454545451</v>
      </c>
      <c r="M2989" s="7"/>
      <c r="N2989" s="7"/>
      <c r="O2989" s="19"/>
      <c r="P2989" s="47"/>
    </row>
    <row r="2990" ht="16.6" customHeight="1">
      <c r="A2990" s="29">
        <v>44348</v>
      </c>
      <c r="B2990" s="30">
        <v>13.3</v>
      </c>
      <c r="C2990" s="19">
        <v>13.8</v>
      </c>
      <c r="D2990" s="19">
        <v>14.3045454545455</v>
      </c>
      <c r="E2990" s="31"/>
      <c r="F2990" s="30">
        <v>5.3</v>
      </c>
      <c r="G2990" s="19">
        <v>5.3</v>
      </c>
      <c r="H2990" s="19">
        <v>5.85</v>
      </c>
      <c r="I2990" s="32"/>
      <c r="J2990" s="33">
        <v>116.840000000001</v>
      </c>
      <c r="K2990" s="33">
        <v>117.052173913043</v>
      </c>
      <c r="L2990" s="33">
        <v>103.5</v>
      </c>
      <c r="M2990" s="7"/>
      <c r="N2990" s="7"/>
      <c r="O2990" s="19"/>
      <c r="P2990" s="47"/>
    </row>
    <row r="2991" ht="16.6" customHeight="1">
      <c r="A2991" s="29">
        <v>44378</v>
      </c>
      <c r="B2991" s="30">
        <v>12.4</v>
      </c>
      <c r="C2991" s="19">
        <v>12.9</v>
      </c>
      <c r="D2991" s="19">
        <v>13.7619047619048</v>
      </c>
      <c r="E2991" s="31"/>
      <c r="F2991" s="30">
        <v>4.2</v>
      </c>
      <c r="G2991" s="19">
        <v>4.6</v>
      </c>
      <c r="H2991" s="19">
        <v>5.48095238095238</v>
      </c>
      <c r="I2991" s="32"/>
      <c r="J2991" s="33">
        <v>109.220000000001</v>
      </c>
      <c r="K2991" s="33">
        <v>106.695652173913</v>
      </c>
      <c r="L2991" s="33">
        <v>118.304545454545</v>
      </c>
      <c r="M2991" s="7"/>
      <c r="N2991" s="7"/>
      <c r="O2991" s="19"/>
      <c r="P2991" s="47"/>
    </row>
    <row r="2992" ht="16.6" customHeight="1">
      <c r="A2992" s="29">
        <v>44409</v>
      </c>
      <c r="B2992" s="30">
        <v>14.1</v>
      </c>
      <c r="C2992" s="19">
        <v>14.2</v>
      </c>
      <c r="D2992" s="19">
        <v>14.847619047619</v>
      </c>
      <c r="E2992" s="31"/>
      <c r="F2992" s="30">
        <v>4.8</v>
      </c>
      <c r="G2992" s="19">
        <v>5</v>
      </c>
      <c r="H2992" s="19">
        <v>5.47142857142857</v>
      </c>
      <c r="I2992" s="32"/>
      <c r="J2992" s="33">
        <v>107.442000000001</v>
      </c>
      <c r="K2992" s="33">
        <v>106.186956521739</v>
      </c>
      <c r="L2992" s="33">
        <v>104.104761904762</v>
      </c>
      <c r="M2992" s="7"/>
      <c r="N2992" s="7"/>
      <c r="O2992" s="19"/>
      <c r="P2992" s="33"/>
    </row>
    <row r="2993" ht="16.6" customHeight="1">
      <c r="A2993" s="29">
        <v>44440</v>
      </c>
      <c r="B2993" s="30">
        <v>16.3</v>
      </c>
      <c r="C2993" s="19">
        <v>16.6</v>
      </c>
      <c r="D2993" s="19">
        <v>17.7095238095238</v>
      </c>
      <c r="E2993" s="31"/>
      <c r="F2993" s="30">
        <v>5.7</v>
      </c>
      <c r="G2993" s="19">
        <v>5.9</v>
      </c>
      <c r="H2993" s="19">
        <v>6.77619047619048</v>
      </c>
      <c r="I2993" s="32"/>
      <c r="J2993" s="33">
        <v>92.20200000000111</v>
      </c>
      <c r="K2993" s="33">
        <v>92.79420289855069</v>
      </c>
      <c r="L2993" s="33">
        <v>82.447619047619</v>
      </c>
      <c r="M2993" s="7"/>
      <c r="N2993" s="7"/>
      <c r="O2993" s="19"/>
      <c r="P2993" s="33"/>
    </row>
    <row r="2994" ht="16.6" customHeight="1">
      <c r="A2994" s="29">
        <v>44470</v>
      </c>
      <c r="B2994" s="30">
        <v>19.4</v>
      </c>
      <c r="C2994" s="19">
        <v>19.6</v>
      </c>
      <c r="D2994" s="19">
        <v>20.7857142857143</v>
      </c>
      <c r="E2994" s="31"/>
      <c r="F2994" s="30">
        <v>7.1</v>
      </c>
      <c r="G2994" s="19">
        <v>7.3</v>
      </c>
      <c r="H2994" s="19">
        <v>7.81904761904762</v>
      </c>
      <c r="I2994" s="32"/>
      <c r="J2994" s="33">
        <v>71.8820000000009</v>
      </c>
      <c r="K2994" s="33">
        <v>70.29420289855069</v>
      </c>
      <c r="L2994" s="33">
        <v>51.0095238095238</v>
      </c>
      <c r="M2994" s="7"/>
      <c r="N2994" s="7"/>
      <c r="O2994" s="19"/>
      <c r="P2994" s="33"/>
    </row>
    <row r="2995" ht="16.6" customHeight="1">
      <c r="A2995" s="29">
        <v>44501</v>
      </c>
      <c r="B2995" s="30">
        <v>22.7</v>
      </c>
      <c r="C2995" s="19">
        <v>22.7</v>
      </c>
      <c r="D2995" s="19">
        <v>24.2809523809524</v>
      </c>
      <c r="E2995" s="31"/>
      <c r="F2995" s="30">
        <v>8.699999999999999</v>
      </c>
      <c r="G2995" s="19">
        <v>9</v>
      </c>
      <c r="H2995" s="19">
        <v>10.1047619047619</v>
      </c>
      <c r="I2995" s="32"/>
      <c r="J2995" s="33">
        <v>39.3700000000005</v>
      </c>
      <c r="K2995" s="33">
        <v>39.236231884058</v>
      </c>
      <c r="L2995" s="33">
        <v>37.3952380952381</v>
      </c>
      <c r="M2995" s="7"/>
      <c r="N2995" s="7"/>
      <c r="O2995" s="19">
        <f>AVERAGE(B2997,F2997)</f>
        <v>13.7875</v>
      </c>
      <c r="P2995" t="s" s="34">
        <v>16</v>
      </c>
    </row>
    <row r="2996" ht="16.6" customHeight="1">
      <c r="A2996" s="29">
        <v>44531</v>
      </c>
      <c r="B2996" s="30">
        <v>25.2</v>
      </c>
      <c r="C2996" s="19">
        <v>25.2</v>
      </c>
      <c r="D2996" s="19">
        <v>26.2619047619048</v>
      </c>
      <c r="E2996" s="31"/>
      <c r="F2996" s="30">
        <v>10.2</v>
      </c>
      <c r="G2996" s="19">
        <v>10.5</v>
      </c>
      <c r="H2996" s="19">
        <v>11.3380952380952</v>
      </c>
      <c r="I2996" s="32"/>
      <c r="J2996" s="33">
        <v>33.2740000000004</v>
      </c>
      <c r="K2996" s="33">
        <v>31.6884057971014</v>
      </c>
      <c r="L2996" s="33">
        <v>39.2666666666667</v>
      </c>
      <c r="M2996" s="7"/>
      <c r="N2996" s="7"/>
      <c r="O2996" s="19">
        <f>AVERAGE(D2997,H2997)</f>
        <v>14.9983676046176</v>
      </c>
      <c r="P2996" t="s" s="34">
        <v>17</v>
      </c>
    </row>
    <row r="2997" ht="16.6" customHeight="1">
      <c r="A2997" t="s" s="35">
        <v>18</v>
      </c>
      <c r="B2997" s="36">
        <f>AVERAGE(B2985:B2996)</f>
        <v>19.8</v>
      </c>
      <c r="C2997" s="36">
        <f>AVERAGE(C2985:C2996)</f>
        <v>20.075</v>
      </c>
      <c r="D2997" s="36">
        <f>AVERAGE(D2985:D2996)</f>
        <v>21.088437950938</v>
      </c>
      <c r="E2997" s="37"/>
      <c r="F2997" s="36">
        <f>AVERAGE(F2985:F2996)</f>
        <v>7.775</v>
      </c>
      <c r="G2997" s="36">
        <f>AVERAGE(G2985:G2996)</f>
        <v>8.108333333333331</v>
      </c>
      <c r="H2997" s="36">
        <f>AVERAGE(H2985:H2996)</f>
        <v>8.908297258297249</v>
      </c>
      <c r="I2997" s="38"/>
      <c r="J2997" s="36">
        <f>AVERAGE(J2985:J2996)</f>
        <v>67.1195000000007</v>
      </c>
      <c r="K2997" s="36">
        <f>AVERAGE(K2985:K2996)</f>
        <v>66.407729468599</v>
      </c>
      <c r="L2997" s="36">
        <f>AVERAGE(L2985:L2996)</f>
        <v>62.0814574314574</v>
      </c>
      <c r="M2997" s="7"/>
      <c r="N2997" s="7"/>
      <c r="O2997" s="19">
        <f>O2996-O2995</f>
        <v>1.2108676046176</v>
      </c>
      <c r="P2997" t="s" s="39">
        <v>19</v>
      </c>
    </row>
    <row r="2998" ht="16.6" customHeight="1">
      <c r="A2998" s="77"/>
      <c r="B2998" s="76"/>
      <c r="C2998" s="76"/>
      <c r="D2998" s="76"/>
      <c r="E2998" s="42"/>
      <c r="F2998" s="76"/>
      <c r="G2998" s="76"/>
      <c r="H2998" s="76"/>
      <c r="I2998" s="32"/>
      <c r="J2998" s="19"/>
      <c r="K2998" s="19"/>
      <c r="L2998" s="19"/>
      <c r="M2998" s="43"/>
      <c r="N2998" s="19"/>
      <c r="O2998" s="19"/>
      <c r="P2998" s="19"/>
    </row>
    <row r="2999" ht="16.6" customHeight="1">
      <c r="A2999" s="77"/>
      <c r="B2999" s="76"/>
      <c r="C2999" s="76"/>
      <c r="D2999" s="76"/>
      <c r="E2999" s="42"/>
      <c r="F2999" s="76"/>
      <c r="G2999" s="76"/>
      <c r="H2999" s="76"/>
      <c r="I2999" s="32"/>
      <c r="J2999" s="19"/>
      <c r="K2999" s="19"/>
      <c r="L2999" s="19"/>
      <c r="M2999" s="43"/>
      <c r="N2999" s="19"/>
      <c r="O2999" s="28"/>
      <c r="P2999" s="19"/>
    </row>
    <row r="3000" ht="46.65" customHeight="1">
      <c r="A3000" t="s" s="20">
        <v>1261</v>
      </c>
      <c r="B3000" t="s" s="21">
        <v>173</v>
      </c>
      <c r="C3000" t="s" s="22">
        <v>1262</v>
      </c>
      <c r="D3000" t="s" s="22">
        <v>1263</v>
      </c>
      <c r="E3000" s="23"/>
      <c r="F3000" t="s" s="21">
        <v>176</v>
      </c>
      <c r="G3000" t="s" s="24">
        <v>1262</v>
      </c>
      <c r="H3000" t="s" s="24">
        <v>1263</v>
      </c>
      <c r="I3000" s="32"/>
      <c r="J3000" t="s" s="21">
        <v>128</v>
      </c>
      <c r="K3000" t="s" s="26">
        <v>1264</v>
      </c>
      <c r="L3000" t="s" s="26">
        <v>1265</v>
      </c>
      <c r="M3000" t="s" s="45">
        <v>1266</v>
      </c>
      <c r="N3000" s="7"/>
      <c r="O3000" s="19"/>
      <c r="P3000" s="19"/>
    </row>
    <row r="3001" ht="16.6" customHeight="1">
      <c r="A3001" s="29">
        <v>44197</v>
      </c>
      <c r="B3001" s="30">
        <v>30.4</v>
      </c>
      <c r="C3001" s="19">
        <v>31.9</v>
      </c>
      <c r="D3001" s="19">
        <v>31.9136363636364</v>
      </c>
      <c r="E3001" s="31"/>
      <c r="F3001" s="30">
        <v>14.3</v>
      </c>
      <c r="G3001" s="19">
        <v>14.9</v>
      </c>
      <c r="H3001" s="19">
        <v>14.8590909090909</v>
      </c>
      <c r="I3001" s="32"/>
      <c r="J3001" s="33">
        <v>17.7800000000002</v>
      </c>
      <c r="K3001" s="33">
        <v>14.8391304347826</v>
      </c>
      <c r="L3001" s="33">
        <v>16.3954545454545</v>
      </c>
      <c r="M3001" s="7"/>
      <c r="N3001" s="7"/>
      <c r="O3001" s="19"/>
      <c r="P3001" s="19"/>
    </row>
    <row r="3002" ht="16.6" customHeight="1">
      <c r="A3002" s="29">
        <v>44228</v>
      </c>
      <c r="B3002" s="30">
        <v>31</v>
      </c>
      <c r="C3002" s="19">
        <v>31.1</v>
      </c>
      <c r="D3002" s="19">
        <v>30.9545454545455</v>
      </c>
      <c r="E3002" s="31"/>
      <c r="F3002" s="30">
        <v>15.3</v>
      </c>
      <c r="G3002" s="19">
        <v>14.7</v>
      </c>
      <c r="H3002" s="19">
        <v>14.7590909090909</v>
      </c>
      <c r="I3002" s="32"/>
      <c r="J3002" s="33">
        <v>14.9860000000002</v>
      </c>
      <c r="K3002" s="33">
        <v>18.2391304347826</v>
      </c>
      <c r="L3002" s="33">
        <v>21.2181818181818</v>
      </c>
      <c r="M3002" s="7"/>
      <c r="N3002" s="7"/>
      <c r="O3002" s="19"/>
      <c r="P3002" s="19"/>
    </row>
    <row r="3003" ht="16.6" customHeight="1">
      <c r="A3003" s="29">
        <v>44256</v>
      </c>
      <c r="B3003" s="30">
        <v>27.7</v>
      </c>
      <c r="C3003" s="19">
        <v>28.3</v>
      </c>
      <c r="D3003" s="19">
        <v>28.3454545454545</v>
      </c>
      <c r="E3003" s="31"/>
      <c r="F3003" s="30">
        <v>12.9</v>
      </c>
      <c r="G3003" s="19">
        <v>12.8</v>
      </c>
      <c r="H3003" s="19">
        <v>12.8681818181818</v>
      </c>
      <c r="I3003" s="32"/>
      <c r="J3003" s="33">
        <v>20.3200000000002</v>
      </c>
      <c r="K3003" s="33">
        <v>20.9478260869565</v>
      </c>
      <c r="L3003" s="33">
        <v>17.9047619047619</v>
      </c>
      <c r="M3003" s="7"/>
      <c r="N3003" s="7"/>
      <c r="O3003" s="19"/>
      <c r="P3003" s="19"/>
    </row>
    <row r="3004" ht="16.6" customHeight="1">
      <c r="A3004" s="29">
        <v>44287</v>
      </c>
      <c r="B3004" s="30">
        <v>23.4</v>
      </c>
      <c r="C3004" s="19">
        <v>24.2</v>
      </c>
      <c r="D3004" s="19">
        <v>24.3681818181818</v>
      </c>
      <c r="E3004" s="31"/>
      <c r="F3004" s="30">
        <v>10.4</v>
      </c>
      <c r="G3004" s="19">
        <v>10.5</v>
      </c>
      <c r="H3004" s="19">
        <v>10.7227272727273</v>
      </c>
      <c r="I3004" s="32"/>
      <c r="J3004" s="33">
        <v>35.0520000000004</v>
      </c>
      <c r="K3004" s="33">
        <v>21.3826086956522</v>
      </c>
      <c r="L3004" s="33">
        <v>30.6181818181818</v>
      </c>
      <c r="M3004" s="7"/>
      <c r="N3004" s="7"/>
      <c r="O3004" s="19"/>
      <c r="P3004" s="19"/>
    </row>
    <row r="3005" ht="16.6" customHeight="1">
      <c r="A3005" s="29">
        <v>44317</v>
      </c>
      <c r="B3005" s="30">
        <v>19.2</v>
      </c>
      <c r="C3005" s="19">
        <v>19.7</v>
      </c>
      <c r="D3005" s="19">
        <v>19.6409090909091</v>
      </c>
      <c r="E3005" s="31"/>
      <c r="F3005" s="30">
        <v>8.699999999999999</v>
      </c>
      <c r="G3005" s="19">
        <v>8.6</v>
      </c>
      <c r="H3005" s="19">
        <v>8.572727272727271</v>
      </c>
      <c r="I3005" s="32"/>
      <c r="J3005" s="33">
        <v>46.9900000000006</v>
      </c>
      <c r="K3005" s="33">
        <v>57.2304347826087</v>
      </c>
      <c r="L3005" s="33">
        <v>38.1409090909091</v>
      </c>
      <c r="M3005" s="7"/>
      <c r="N3005" s="7"/>
      <c r="O3005" s="19"/>
      <c r="P3005" s="19"/>
    </row>
    <row r="3006" ht="16.6" customHeight="1">
      <c r="A3006" s="29">
        <v>44348</v>
      </c>
      <c r="B3006" s="30">
        <v>16</v>
      </c>
      <c r="C3006" s="19">
        <v>16.2</v>
      </c>
      <c r="D3006" s="19">
        <v>16.2590909090909</v>
      </c>
      <c r="E3006" s="31"/>
      <c r="F3006" s="30">
        <v>6.6</v>
      </c>
      <c r="G3006" s="19">
        <v>6.5</v>
      </c>
      <c r="H3006" s="19">
        <v>6.50454545454545</v>
      </c>
      <c r="I3006" s="32"/>
      <c r="J3006" s="33">
        <v>62.2300000000008</v>
      </c>
      <c r="K3006" s="33">
        <v>56.2347826086957</v>
      </c>
      <c r="L3006" s="33">
        <v>45.2181818181818</v>
      </c>
      <c r="M3006" s="7"/>
      <c r="N3006" s="7"/>
      <c r="O3006" s="19"/>
      <c r="P3006" s="19"/>
    </row>
    <row r="3007" ht="16.6" customHeight="1">
      <c r="A3007" s="29">
        <v>44378</v>
      </c>
      <c r="B3007" s="30">
        <v>15.3</v>
      </c>
      <c r="C3007" s="19">
        <v>15.5</v>
      </c>
      <c r="D3007" s="19">
        <v>15.5285714285714</v>
      </c>
      <c r="E3007" s="31"/>
      <c r="F3007" s="30">
        <v>5.8</v>
      </c>
      <c r="G3007" s="19">
        <v>5.7</v>
      </c>
      <c r="H3007" s="19">
        <v>5.74285714285714</v>
      </c>
      <c r="I3007" s="32"/>
      <c r="J3007" s="33">
        <v>49.0220000000006</v>
      </c>
      <c r="K3007" s="33">
        <v>52.6391304347826</v>
      </c>
      <c r="L3007" s="33">
        <v>44.4727272727273</v>
      </c>
      <c r="M3007" s="7"/>
      <c r="N3007" s="7"/>
      <c r="O3007" s="19"/>
      <c r="P3007" s="19"/>
    </row>
    <row r="3008" ht="16.6" customHeight="1">
      <c r="A3008" s="29">
        <v>44409</v>
      </c>
      <c r="B3008" s="30">
        <v>16.8</v>
      </c>
      <c r="C3008" s="19">
        <v>16.5</v>
      </c>
      <c r="D3008" s="19">
        <v>16.4619047619048</v>
      </c>
      <c r="E3008" s="31"/>
      <c r="F3008" s="30">
        <v>6.2</v>
      </c>
      <c r="G3008" s="19">
        <v>5.2</v>
      </c>
      <c r="H3008" s="19">
        <v>5.18095238095238</v>
      </c>
      <c r="I3008" s="32"/>
      <c r="J3008" s="33">
        <v>53.5940000000007</v>
      </c>
      <c r="K3008" s="33">
        <v>56.2695652173913</v>
      </c>
      <c r="L3008" s="33">
        <v>48.1333333333333</v>
      </c>
      <c r="M3008" s="7"/>
      <c r="N3008" s="7"/>
      <c r="O3008" s="19"/>
      <c r="P3008" s="19"/>
    </row>
    <row r="3009" ht="16.6" customHeight="1">
      <c r="A3009" s="29">
        <v>44440</v>
      </c>
      <c r="B3009" s="30">
        <v>19.5</v>
      </c>
      <c r="C3009" s="19">
        <v>19.9</v>
      </c>
      <c r="D3009" s="19">
        <v>19.8571428571429</v>
      </c>
      <c r="E3009" s="31"/>
      <c r="F3009" s="30">
        <v>7</v>
      </c>
      <c r="G3009" s="19">
        <v>6.4</v>
      </c>
      <c r="H3009" s="19">
        <v>6.23333333333333</v>
      </c>
      <c r="I3009" s="32"/>
      <c r="J3009" s="33">
        <v>49.5300000000006</v>
      </c>
      <c r="K3009" s="33">
        <v>55.5173913043478</v>
      </c>
      <c r="L3009" s="33">
        <v>44.115</v>
      </c>
      <c r="M3009" s="7"/>
      <c r="N3009" s="7"/>
      <c r="O3009" s="19"/>
      <c r="P3009" s="19"/>
    </row>
    <row r="3010" ht="16.6" customHeight="1">
      <c r="A3010" s="29">
        <v>44470</v>
      </c>
      <c r="B3010" s="30">
        <v>22.9</v>
      </c>
      <c r="C3010" s="19">
        <v>23.8</v>
      </c>
      <c r="D3010" s="19">
        <v>23.9238095238095</v>
      </c>
      <c r="E3010" s="31"/>
      <c r="F3010" s="30">
        <v>8.9</v>
      </c>
      <c r="G3010" s="19">
        <v>7.7</v>
      </c>
      <c r="H3010" s="19">
        <v>7.72857142857143</v>
      </c>
      <c r="I3010" s="32"/>
      <c r="J3010" s="33">
        <v>42.1640000000005</v>
      </c>
      <c r="K3010" s="33">
        <v>42.3</v>
      </c>
      <c r="L3010" s="33">
        <v>29.375</v>
      </c>
      <c r="M3010" s="7"/>
      <c r="N3010" s="7"/>
      <c r="O3010" s="19"/>
      <c r="P3010" s="19"/>
    </row>
    <row r="3011" ht="16.6" customHeight="1">
      <c r="A3011" s="29">
        <v>44501</v>
      </c>
      <c r="B3011" s="30">
        <v>26.2</v>
      </c>
      <c r="C3011" s="19">
        <v>27.7</v>
      </c>
      <c r="D3011" s="19">
        <v>27.9190476190476</v>
      </c>
      <c r="E3011" s="31"/>
      <c r="F3011" s="30">
        <v>11.5</v>
      </c>
      <c r="G3011" s="19">
        <v>10.7</v>
      </c>
      <c r="H3011" s="19">
        <v>10.7857142857143</v>
      </c>
      <c r="I3011" s="32"/>
      <c r="J3011" s="33">
        <v>26.4160000000003</v>
      </c>
      <c r="K3011" s="33">
        <v>27.4130434782609</v>
      </c>
      <c r="L3011" s="33">
        <v>21.91</v>
      </c>
      <c r="M3011" s="7"/>
      <c r="N3011" s="7"/>
      <c r="O3011" s="19">
        <f>AVERAGE(B3013,F3013)</f>
        <v>16.5916666666667</v>
      </c>
      <c r="P3011" t="s" s="34">
        <v>16</v>
      </c>
    </row>
    <row r="3012" ht="16.6" customHeight="1">
      <c r="A3012" s="29">
        <v>44531</v>
      </c>
      <c r="B3012" s="30">
        <v>28.8</v>
      </c>
      <c r="C3012" s="19">
        <v>29.7</v>
      </c>
      <c r="D3012" s="19">
        <v>29.7714285714286</v>
      </c>
      <c r="E3012" s="31"/>
      <c r="F3012" s="30">
        <v>13.4</v>
      </c>
      <c r="G3012" s="19">
        <v>12.7</v>
      </c>
      <c r="H3012" s="19">
        <v>12.7428571428571</v>
      </c>
      <c r="I3012" s="32"/>
      <c r="J3012" s="33">
        <v>21.8440000000003</v>
      </c>
      <c r="K3012" s="33">
        <v>23.8695652173913</v>
      </c>
      <c r="L3012" s="33">
        <v>26</v>
      </c>
      <c r="M3012" s="7"/>
      <c r="N3012" s="7"/>
      <c r="O3012" s="19">
        <f>AVERAGE(D3013,H3013)</f>
        <v>16.7351821789322</v>
      </c>
      <c r="P3012" t="s" s="34">
        <v>17</v>
      </c>
    </row>
    <row r="3013" ht="16.6" customHeight="1">
      <c r="A3013" t="s" s="35">
        <v>18</v>
      </c>
      <c r="B3013" s="36">
        <f>AVERAGE(B3001:B3012)</f>
        <v>23.1</v>
      </c>
      <c r="C3013" s="36">
        <f>AVERAGE(C3001:C3012)</f>
        <v>23.7083333333333</v>
      </c>
      <c r="D3013" s="36">
        <f>AVERAGE(D3001:D3012)</f>
        <v>23.7453102453103</v>
      </c>
      <c r="E3013" s="37"/>
      <c r="F3013" s="36">
        <f>AVERAGE(F3001:F3012)</f>
        <v>10.0833333333333</v>
      </c>
      <c r="G3013" s="36">
        <f>AVERAGE(G3001:G3012)</f>
        <v>9.699999999999999</v>
      </c>
      <c r="H3013" s="36">
        <f>AVERAGE(H3001:H3012)</f>
        <v>9.72505411255411</v>
      </c>
      <c r="I3013" s="38"/>
      <c r="J3013" s="36">
        <f>AVERAGE(J3001:J3012)</f>
        <v>36.6606666666671</v>
      </c>
      <c r="K3013" s="36">
        <f>AVERAGE(K3001:K3012)</f>
        <v>37.2402173913044</v>
      </c>
      <c r="L3013" s="36">
        <f>AVERAGE(L3001:L3012)</f>
        <v>31.9584776334776</v>
      </c>
      <c r="M3013" s="7"/>
      <c r="N3013" s="7"/>
      <c r="O3013" s="19">
        <f>O3012-O3011</f>
        <v>0.1435155122655</v>
      </c>
      <c r="P3013" t="s" s="39">
        <v>19</v>
      </c>
    </row>
    <row r="3014" ht="16.6" customHeight="1">
      <c r="A3014" s="77"/>
      <c r="B3014" s="76"/>
      <c r="C3014" s="76"/>
      <c r="D3014" s="76"/>
      <c r="E3014" s="42"/>
      <c r="F3014" s="76"/>
      <c r="G3014" s="76"/>
      <c r="H3014" t="s" s="40">
        <v>21</v>
      </c>
      <c r="I3014" s="32"/>
      <c r="J3014" s="19"/>
      <c r="K3014" s="19"/>
      <c r="L3014" s="19"/>
      <c r="M3014" s="43"/>
      <c r="N3014" s="19"/>
      <c r="O3014" s="19"/>
      <c r="P3014" s="19"/>
    </row>
    <row r="3015" ht="16.6" customHeight="1">
      <c r="A3015" s="77"/>
      <c r="B3015" s="76"/>
      <c r="C3015" s="76"/>
      <c r="D3015" s="76"/>
      <c r="E3015" s="42"/>
      <c r="F3015" s="76"/>
      <c r="G3015" s="76"/>
      <c r="H3015" s="76"/>
      <c r="I3015" s="32"/>
      <c r="J3015" s="19"/>
      <c r="K3015" s="19"/>
      <c r="L3015" s="19"/>
      <c r="M3015" s="43"/>
      <c r="N3015" s="19"/>
      <c r="O3015" s="19"/>
      <c r="P3015" s="19"/>
    </row>
    <row r="3016" ht="46.65" customHeight="1">
      <c r="A3016" t="s" s="20">
        <v>1267</v>
      </c>
      <c r="B3016" t="s" s="21">
        <v>181</v>
      </c>
      <c r="C3016" t="s" s="22">
        <v>1268</v>
      </c>
      <c r="D3016" t="s" s="22">
        <v>1269</v>
      </c>
      <c r="E3016" s="23"/>
      <c r="F3016" t="s" s="21">
        <v>184</v>
      </c>
      <c r="G3016" t="s" s="24">
        <v>1268</v>
      </c>
      <c r="H3016" t="s" s="24">
        <v>1269</v>
      </c>
      <c r="I3016" s="32"/>
      <c r="J3016" t="s" s="21">
        <v>1230</v>
      </c>
      <c r="K3016" t="s" s="26">
        <v>1270</v>
      </c>
      <c r="L3016" t="s" s="26">
        <v>1271</v>
      </c>
      <c r="M3016" t="s" s="56">
        <v>1272</v>
      </c>
      <c r="N3016" s="7"/>
      <c r="O3016" s="19"/>
      <c r="P3016" s="19"/>
    </row>
    <row r="3017" ht="16.6" customHeight="1">
      <c r="A3017" s="29">
        <v>44197</v>
      </c>
      <c r="B3017" s="30">
        <v>27.9</v>
      </c>
      <c r="C3017" s="19">
        <v>28.1</v>
      </c>
      <c r="D3017" s="19">
        <v>27.4681818181818</v>
      </c>
      <c r="E3017" s="31"/>
      <c r="F3017" s="30">
        <v>13.4</v>
      </c>
      <c r="G3017" s="19">
        <v>14.7</v>
      </c>
      <c r="H3017" s="19">
        <v>14.8</v>
      </c>
      <c r="I3017" s="32"/>
      <c r="J3017" s="33">
        <v>17.5260000000002</v>
      </c>
      <c r="K3017" s="33">
        <v>17.2301886792453</v>
      </c>
      <c r="L3017" s="33">
        <v>16.8909090909091</v>
      </c>
      <c r="M3017" s="7"/>
      <c r="N3017" s="7"/>
      <c r="O3017" s="19"/>
      <c r="P3017" s="47"/>
    </row>
    <row r="3018" ht="16.6" customHeight="1">
      <c r="A3018" s="29">
        <v>44228</v>
      </c>
      <c r="B3018" s="30">
        <v>27.9</v>
      </c>
      <c r="C3018" s="19">
        <v>27.3</v>
      </c>
      <c r="D3018" s="19">
        <v>26.3</v>
      </c>
      <c r="E3018" s="31"/>
      <c r="F3018" s="30">
        <v>13.7</v>
      </c>
      <c r="G3018" s="19">
        <v>14.5</v>
      </c>
      <c r="H3018" s="19">
        <v>14.5590909090909</v>
      </c>
      <c r="I3018" s="32"/>
      <c r="J3018" s="33">
        <v>18.7960000000002</v>
      </c>
      <c r="K3018" s="33">
        <v>18.0094339622642</v>
      </c>
      <c r="L3018" s="33">
        <v>23.0818181818182</v>
      </c>
      <c r="M3018" s="7"/>
      <c r="N3018" s="7"/>
      <c r="O3018" s="19"/>
      <c r="P3018" s="47"/>
    </row>
    <row r="3019" ht="16.6" customHeight="1">
      <c r="A3019" s="29">
        <v>44256</v>
      </c>
      <c r="B3019" s="30">
        <v>25.3</v>
      </c>
      <c r="C3019" s="19">
        <v>25.3</v>
      </c>
      <c r="D3019" s="19">
        <v>24.8772727272727</v>
      </c>
      <c r="E3019" s="31"/>
      <c r="F3019" s="30">
        <v>12</v>
      </c>
      <c r="G3019" s="19">
        <v>12.8</v>
      </c>
      <c r="H3019" s="19">
        <v>12.9</v>
      </c>
      <c r="I3019" s="32"/>
      <c r="J3019" s="33">
        <v>26.4160000000003</v>
      </c>
      <c r="K3019" s="33">
        <v>26.6056603773585</v>
      </c>
      <c r="L3019" s="33">
        <v>16.5545454545455</v>
      </c>
      <c r="M3019" s="7"/>
      <c r="N3019" s="7"/>
      <c r="O3019" s="19"/>
      <c r="P3019" s="47"/>
    </row>
    <row r="3020" ht="16.6" customHeight="1">
      <c r="A3020" s="29">
        <v>44287</v>
      </c>
      <c r="B3020" s="30">
        <v>21.8</v>
      </c>
      <c r="C3020" s="19">
        <v>22.5</v>
      </c>
      <c r="D3020" s="19">
        <v>22.0772727272727</v>
      </c>
      <c r="E3020" s="31"/>
      <c r="F3020" s="30">
        <v>9.800000000000001</v>
      </c>
      <c r="G3020" s="19">
        <v>10.6</v>
      </c>
      <c r="H3020" s="19">
        <v>10.8409090909091</v>
      </c>
      <c r="I3020" s="32"/>
      <c r="J3020" s="33">
        <v>34.7980000000004</v>
      </c>
      <c r="K3020" s="33">
        <v>35.4075471698113</v>
      </c>
      <c r="L3020" s="33">
        <v>29.6818181818182</v>
      </c>
      <c r="M3020" s="7"/>
      <c r="N3020" s="7"/>
      <c r="O3020" s="19"/>
      <c r="P3020" s="47"/>
    </row>
    <row r="3021" ht="16.6" customHeight="1">
      <c r="A3021" s="29">
        <v>44317</v>
      </c>
      <c r="B3021" s="30">
        <v>18.1</v>
      </c>
      <c r="C3021" s="19">
        <v>18.5</v>
      </c>
      <c r="D3021" s="19">
        <v>18.1045454545455</v>
      </c>
      <c r="E3021" s="31"/>
      <c r="F3021" s="30">
        <v>8.1</v>
      </c>
      <c r="G3021" s="19">
        <v>9.1</v>
      </c>
      <c r="H3021" s="19">
        <v>9.16363636363636</v>
      </c>
      <c r="I3021" s="32"/>
      <c r="J3021" s="33">
        <v>58.1660000000007</v>
      </c>
      <c r="K3021" s="33">
        <v>55.8490566037736</v>
      </c>
      <c r="L3021" s="33">
        <v>46.7545454545455</v>
      </c>
      <c r="M3021" s="7"/>
      <c r="N3021" s="7"/>
      <c r="O3021" s="19"/>
      <c r="P3021" s="19"/>
    </row>
    <row r="3022" ht="16.6" customHeight="1">
      <c r="A3022" s="29">
        <v>44348</v>
      </c>
      <c r="B3022" s="30">
        <v>15.1</v>
      </c>
      <c r="C3022" s="19">
        <v>15.8</v>
      </c>
      <c r="D3022" s="19">
        <v>15.35</v>
      </c>
      <c r="E3022" s="31"/>
      <c r="F3022" s="30">
        <v>6.7</v>
      </c>
      <c r="G3022" s="19">
        <v>7.3</v>
      </c>
      <c r="H3022" s="19">
        <v>7.38636363636364</v>
      </c>
      <c r="I3022" s="32"/>
      <c r="J3022" s="33">
        <v>64.00800000000081</v>
      </c>
      <c r="K3022" s="33">
        <v>67.40754716981129</v>
      </c>
      <c r="L3022" s="33">
        <v>57</v>
      </c>
      <c r="M3022" s="7"/>
      <c r="N3022" s="7"/>
      <c r="O3022" s="19"/>
      <c r="P3022" s="19"/>
    </row>
    <row r="3023" ht="16.6" customHeight="1">
      <c r="A3023" s="29">
        <v>44378</v>
      </c>
      <c r="B3023" s="30">
        <v>14.4</v>
      </c>
      <c r="C3023" s="19">
        <v>15.1</v>
      </c>
      <c r="D3023" s="19">
        <v>15.185</v>
      </c>
      <c r="E3023" s="31"/>
      <c r="F3023" s="30">
        <v>5.8</v>
      </c>
      <c r="G3023" s="19">
        <v>6.6</v>
      </c>
      <c r="H3023" s="19">
        <v>6.77619047619048</v>
      </c>
      <c r="I3023" s="32"/>
      <c r="J3023" s="33">
        <v>63.2460000000008</v>
      </c>
      <c r="K3023" s="33">
        <v>62.7283018867925</v>
      </c>
      <c r="L3023" s="33">
        <v>61.2454545454545</v>
      </c>
      <c r="M3023" s="7"/>
      <c r="N3023" s="7"/>
      <c r="O3023" s="19"/>
      <c r="P3023" s="19"/>
    </row>
    <row r="3024" ht="16.6" customHeight="1">
      <c r="A3024" s="29">
        <v>44409</v>
      </c>
      <c r="B3024" s="30">
        <v>15.9</v>
      </c>
      <c r="C3024" s="19">
        <v>16.1</v>
      </c>
      <c r="D3024" s="19">
        <v>16.14</v>
      </c>
      <c r="E3024" s="31"/>
      <c r="F3024" s="30">
        <v>6.2</v>
      </c>
      <c r="G3024" s="19">
        <v>6.6</v>
      </c>
      <c r="H3024" s="19">
        <v>6.68571428571429</v>
      </c>
      <c r="I3024" s="32"/>
      <c r="J3024" s="33">
        <v>59.1820000000007</v>
      </c>
      <c r="K3024" s="33">
        <v>58.8433962264151</v>
      </c>
      <c r="L3024" s="33">
        <v>54.3619047619048</v>
      </c>
      <c r="M3024" s="7"/>
      <c r="N3024" s="7"/>
      <c r="O3024" s="19"/>
      <c r="P3024" s="19"/>
    </row>
    <row r="3025" ht="16.6" customHeight="1">
      <c r="A3025" s="29">
        <v>44440</v>
      </c>
      <c r="B3025" s="30">
        <v>18.1</v>
      </c>
      <c r="C3025" s="19">
        <v>18.7</v>
      </c>
      <c r="D3025" s="19">
        <v>18.75</v>
      </c>
      <c r="E3025" s="31"/>
      <c r="F3025" s="30">
        <v>7.1</v>
      </c>
      <c r="G3025" s="19">
        <v>7.6</v>
      </c>
      <c r="H3025" s="19">
        <v>7.55714285714286</v>
      </c>
      <c r="I3025" s="32"/>
      <c r="J3025" s="33">
        <v>55.8800000000007</v>
      </c>
      <c r="K3025" s="33">
        <v>58.3716981132075</v>
      </c>
      <c r="L3025" s="33">
        <v>45.9619047619048</v>
      </c>
      <c r="M3025" s="7"/>
      <c r="N3025" s="7"/>
      <c r="O3025" s="19"/>
      <c r="P3025" s="19"/>
    </row>
    <row r="3026" ht="16.6" customHeight="1">
      <c r="A3026" s="29">
        <v>44470</v>
      </c>
      <c r="B3026" s="30">
        <v>21.2</v>
      </c>
      <c r="C3026" s="19">
        <v>21.7</v>
      </c>
      <c r="D3026" s="19">
        <v>21.73</v>
      </c>
      <c r="E3026" s="31"/>
      <c r="F3026" s="30">
        <v>8.4</v>
      </c>
      <c r="G3026" s="19">
        <v>8.9</v>
      </c>
      <c r="H3026" s="19">
        <v>8.93333333333333</v>
      </c>
      <c r="I3026" s="32"/>
      <c r="J3026" s="33">
        <v>43.9420000000005</v>
      </c>
      <c r="K3026" s="33">
        <v>44.4207547169811</v>
      </c>
      <c r="L3026" s="33">
        <v>31.7809523809524</v>
      </c>
      <c r="M3026" s="7"/>
      <c r="N3026" s="7"/>
      <c r="O3026" s="19"/>
      <c r="P3026" s="19"/>
    </row>
    <row r="3027" ht="16.6" customHeight="1">
      <c r="A3027" s="29">
        <v>44501</v>
      </c>
      <c r="B3027" s="30">
        <v>24.4</v>
      </c>
      <c r="C3027" s="19">
        <v>24.6</v>
      </c>
      <c r="D3027" s="19">
        <v>24.835</v>
      </c>
      <c r="E3027" s="31"/>
      <c r="F3027" s="30">
        <v>10.4</v>
      </c>
      <c r="G3027" s="19">
        <v>11.4</v>
      </c>
      <c r="H3027" s="19">
        <v>11.5857142857143</v>
      </c>
      <c r="I3027" s="32"/>
      <c r="J3027" s="33">
        <v>27.4320000000003</v>
      </c>
      <c r="K3027" s="33">
        <v>29.2622641509434</v>
      </c>
      <c r="L3027" s="33">
        <v>23.9047619047619</v>
      </c>
      <c r="M3027" s="7"/>
      <c r="N3027" s="7"/>
      <c r="O3027" s="19">
        <f>AVERAGE(B3029,F3029)</f>
        <v>15.4416666666667</v>
      </c>
      <c r="P3027" t="s" s="34">
        <v>16</v>
      </c>
    </row>
    <row r="3028" ht="16.6" customHeight="1">
      <c r="A3028" s="29">
        <v>44531</v>
      </c>
      <c r="B3028" s="30">
        <v>26.7</v>
      </c>
      <c r="C3028" s="19">
        <v>26.3</v>
      </c>
      <c r="D3028" s="19">
        <v>26.51</v>
      </c>
      <c r="E3028" s="31"/>
      <c r="F3028" s="30">
        <v>12.2</v>
      </c>
      <c r="G3028" s="19">
        <v>13</v>
      </c>
      <c r="H3028" s="19">
        <v>13.0380952380952</v>
      </c>
      <c r="I3028" s="32"/>
      <c r="J3028" s="33">
        <v>22.0980000000003</v>
      </c>
      <c r="K3028" s="33">
        <v>22.3037735849057</v>
      </c>
      <c r="L3028" s="33">
        <v>24.81</v>
      </c>
      <c r="M3028" s="7"/>
      <c r="N3028" s="7"/>
      <c r="O3028" s="19">
        <f>AVERAGE(D3029,H3029)</f>
        <v>15.898060966811</v>
      </c>
      <c r="P3028" t="s" s="34">
        <v>17</v>
      </c>
    </row>
    <row r="3029" ht="16.6" customHeight="1">
      <c r="A3029" t="s" s="35">
        <v>18</v>
      </c>
      <c r="B3029" s="36">
        <f>AVERAGE(B3017:B3028)</f>
        <v>21.4</v>
      </c>
      <c r="C3029" s="36">
        <f>AVERAGE(C3017:C3028)</f>
        <v>21.6666666666667</v>
      </c>
      <c r="D3029" s="36">
        <f>AVERAGE(D3017:D3028)</f>
        <v>21.4439393939394</v>
      </c>
      <c r="E3029" s="37"/>
      <c r="F3029" s="36">
        <f>AVERAGE(F3017:F3028)</f>
        <v>9.483333333333331</v>
      </c>
      <c r="G3029" s="36">
        <f>AVERAGE(G3017:G3028)</f>
        <v>10.2583333333333</v>
      </c>
      <c r="H3029" s="36">
        <f>AVERAGE(H3017:H3028)</f>
        <v>10.3521825396825</v>
      </c>
      <c r="I3029" s="38"/>
      <c r="J3029" s="36">
        <f>AVERAGE(J3017:J3028)</f>
        <v>40.9575000000005</v>
      </c>
      <c r="K3029" s="36">
        <f>AVERAGE(K3017:K3028)</f>
        <v>41.3699685534591</v>
      </c>
      <c r="L3029" s="36">
        <f>AVERAGE(L3017:L3028)</f>
        <v>36.0023845598846</v>
      </c>
      <c r="M3029" s="7"/>
      <c r="N3029" s="7"/>
      <c r="O3029" s="19">
        <f>O3028-O3027</f>
        <v>0.4563943001443</v>
      </c>
      <c r="P3029" t="s" s="39">
        <v>19</v>
      </c>
    </row>
    <row r="3030" ht="16.6" customHeight="1">
      <c r="A3030" s="77"/>
      <c r="B3030" s="76"/>
      <c r="C3030" s="76"/>
      <c r="D3030" s="76"/>
      <c r="E3030" s="42"/>
      <c r="F3030" s="76"/>
      <c r="G3030" s="76"/>
      <c r="H3030" t="s" s="40">
        <v>21</v>
      </c>
      <c r="I3030" s="32"/>
      <c r="J3030" s="19"/>
      <c r="K3030" s="19"/>
      <c r="L3030" s="19"/>
      <c r="M3030" s="43"/>
      <c r="N3030" s="19"/>
      <c r="O3030" s="19"/>
      <c r="P3030" s="19"/>
    </row>
    <row r="3031" ht="16.6" customHeight="1">
      <c r="A3031" s="77"/>
      <c r="B3031" s="76"/>
      <c r="C3031" s="76"/>
      <c r="D3031" s="76"/>
      <c r="E3031" s="42"/>
      <c r="F3031" s="76"/>
      <c r="G3031" s="76"/>
      <c r="H3031" s="63"/>
      <c r="I3031" s="32"/>
      <c r="J3031" s="19"/>
      <c r="K3031" s="19"/>
      <c r="L3031" s="19"/>
      <c r="M3031" s="43"/>
      <c r="N3031" s="19"/>
      <c r="O3031" s="19"/>
      <c r="P3031" s="19"/>
    </row>
    <row r="3032" ht="16.6" customHeight="1">
      <c r="A3032" t="s" s="79">
        <v>1273</v>
      </c>
      <c r="B3032" s="76"/>
      <c r="C3032" s="76"/>
      <c r="D3032" s="76"/>
      <c r="E3032" s="42"/>
      <c r="F3032" s="76"/>
      <c r="G3032" s="76"/>
      <c r="H3032" s="76"/>
      <c r="I3032" s="32"/>
      <c r="J3032" s="43"/>
      <c r="K3032" s="43"/>
      <c r="L3032" s="43"/>
      <c r="M3032" s="43"/>
      <c r="N3032" s="19"/>
      <c r="O3032" s="28"/>
      <c r="P3032" s="19"/>
    </row>
    <row r="3033" ht="46.65" customHeight="1">
      <c r="A3033" t="s" s="20">
        <v>1274</v>
      </c>
      <c r="B3033" t="s" s="21">
        <v>495</v>
      </c>
      <c r="C3033" t="s" s="22">
        <v>1275</v>
      </c>
      <c r="D3033" t="s" s="22">
        <v>1275</v>
      </c>
      <c r="E3033" s="23"/>
      <c r="F3033" t="s" s="21">
        <v>498</v>
      </c>
      <c r="G3033" t="s" s="24">
        <v>1275</v>
      </c>
      <c r="H3033" t="s" s="24">
        <v>1275</v>
      </c>
      <c r="I3033" s="32"/>
      <c r="J3033" t="s" s="21">
        <v>128</v>
      </c>
      <c r="K3033" t="s" s="26">
        <v>1276</v>
      </c>
      <c r="L3033" t="s" s="26">
        <v>1277</v>
      </c>
      <c r="M3033" t="s" s="56">
        <v>1278</v>
      </c>
      <c r="N3033" s="7"/>
      <c r="O3033" s="19"/>
      <c r="P3033" s="19"/>
    </row>
    <row r="3034" ht="16.6" customHeight="1">
      <c r="A3034" s="29">
        <v>44197</v>
      </c>
      <c r="B3034" s="30">
        <v>35.8</v>
      </c>
      <c r="C3034" s="19">
        <v>36.4</v>
      </c>
      <c r="D3034" s="19">
        <v>36.4</v>
      </c>
      <c r="E3034" s="31"/>
      <c r="F3034" s="30">
        <v>26.7</v>
      </c>
      <c r="G3034" s="19">
        <v>26.2</v>
      </c>
      <c r="H3034" s="19">
        <v>26.2</v>
      </c>
      <c r="I3034" s="32"/>
      <c r="J3034" s="33">
        <v>198.120000000002</v>
      </c>
      <c r="K3034" s="33">
        <v>176.996969696970</v>
      </c>
      <c r="L3034" s="33">
        <v>219.266666666667</v>
      </c>
      <c r="M3034" s="7"/>
      <c r="N3034" s="7"/>
      <c r="O3034" s="19"/>
      <c r="P3034" s="19"/>
    </row>
    <row r="3035" ht="16.6" customHeight="1">
      <c r="A3035" s="29">
        <v>44228</v>
      </c>
      <c r="B3035" s="30">
        <v>35.1</v>
      </c>
      <c r="C3035" s="19">
        <v>36</v>
      </c>
      <c r="D3035" s="19">
        <v>36</v>
      </c>
      <c r="E3035" s="31"/>
      <c r="F3035" s="30">
        <v>26.3</v>
      </c>
      <c r="G3035" s="19">
        <v>26</v>
      </c>
      <c r="H3035" s="19">
        <v>26</v>
      </c>
      <c r="I3035" s="32"/>
      <c r="J3035" s="33">
        <v>164.084000000002</v>
      </c>
      <c r="K3035" s="33">
        <v>162.096969696970</v>
      </c>
      <c r="L3035" s="33">
        <v>214.819047619048</v>
      </c>
      <c r="M3035" s="7"/>
      <c r="N3035" s="7"/>
      <c r="O3035" s="19"/>
      <c r="P3035" s="19"/>
    </row>
    <row r="3036" ht="16.6" customHeight="1">
      <c r="A3036" s="29">
        <v>44256</v>
      </c>
      <c r="B3036" s="30">
        <v>35.1</v>
      </c>
      <c r="C3036" s="19">
        <v>36.3</v>
      </c>
      <c r="D3036" s="19">
        <v>36.3</v>
      </c>
      <c r="E3036" s="31"/>
      <c r="F3036" s="30">
        <v>26.1</v>
      </c>
      <c r="G3036" s="19">
        <v>25.7</v>
      </c>
      <c r="H3036" s="19">
        <v>25.7</v>
      </c>
      <c r="I3036" s="32"/>
      <c r="J3036" s="33">
        <v>118.110000000001</v>
      </c>
      <c r="K3036" s="33">
        <v>125.284848484848</v>
      </c>
      <c r="L3036" s="33">
        <v>139.990476190476</v>
      </c>
      <c r="M3036" s="7"/>
      <c r="N3036" s="7"/>
      <c r="O3036" s="19"/>
      <c r="P3036" s="19"/>
    </row>
    <row r="3037" ht="16.6" customHeight="1">
      <c r="A3037" s="29">
        <v>44287</v>
      </c>
      <c r="B3037" s="30">
        <v>34.8</v>
      </c>
      <c r="C3037" s="19">
        <v>36.9</v>
      </c>
      <c r="D3037" s="19">
        <v>36.9</v>
      </c>
      <c r="E3037" s="31"/>
      <c r="F3037" s="30">
        <v>25.2</v>
      </c>
      <c r="G3037" s="19">
        <v>23.4</v>
      </c>
      <c r="H3037" s="19">
        <v>23.4</v>
      </c>
      <c r="I3037" s="32"/>
      <c r="J3037" s="33">
        <v>22.3520000000003</v>
      </c>
      <c r="K3037" s="33">
        <v>22.8</v>
      </c>
      <c r="L3037" s="33">
        <v>27.7714285714286</v>
      </c>
      <c r="M3037" s="7"/>
      <c r="N3037" s="7"/>
      <c r="O3037" s="19"/>
      <c r="P3037" s="19"/>
    </row>
    <row r="3038" ht="16.6" customHeight="1">
      <c r="A3038" s="29">
        <v>44317</v>
      </c>
      <c r="B3038" s="30">
        <v>32.2</v>
      </c>
      <c r="C3038" s="19">
        <v>34.2</v>
      </c>
      <c r="D3038" s="19">
        <v>34.2</v>
      </c>
      <c r="E3038" s="31"/>
      <c r="F3038" s="30">
        <v>22.3</v>
      </c>
      <c r="G3038" s="19">
        <v>19.2</v>
      </c>
      <c r="H3038" s="19">
        <v>19.2</v>
      </c>
      <c r="I3038" s="32"/>
      <c r="J3038" s="33">
        <v>6.35000000000008</v>
      </c>
      <c r="K3038" s="33">
        <v>3.72424242424242</v>
      </c>
      <c r="L3038" s="33">
        <v>10.9142857142857</v>
      </c>
      <c r="M3038" s="7"/>
      <c r="N3038" s="7"/>
      <c r="O3038" s="19"/>
      <c r="P3038" s="19"/>
    </row>
    <row r="3039" ht="16.6" customHeight="1">
      <c r="A3039" s="29">
        <v>44348</v>
      </c>
      <c r="B3039" s="30">
        <v>30.1</v>
      </c>
      <c r="C3039" s="19">
        <v>31.6</v>
      </c>
      <c r="D3039" s="19">
        <v>31.6</v>
      </c>
      <c r="E3039" s="31"/>
      <c r="F3039" s="30">
        <v>19.8</v>
      </c>
      <c r="G3039" s="19">
        <v>16</v>
      </c>
      <c r="H3039" s="19">
        <v>16</v>
      </c>
      <c r="I3039" s="32"/>
      <c r="J3039" s="33">
        <v>2.03200000000002</v>
      </c>
      <c r="K3039" s="33">
        <v>1.18181818181818</v>
      </c>
      <c r="L3039" s="33">
        <v>5.07619047619048</v>
      </c>
      <c r="M3039" s="7"/>
      <c r="N3039" s="7"/>
      <c r="O3039" s="19"/>
      <c r="P3039" s="19"/>
    </row>
    <row r="3040" ht="16.6" customHeight="1">
      <c r="A3040" s="29">
        <v>44378</v>
      </c>
      <c r="B3040" s="30">
        <v>29.7</v>
      </c>
      <c r="C3040" s="19">
        <v>32.1</v>
      </c>
      <c r="D3040" s="19">
        <v>32.1</v>
      </c>
      <c r="E3040" s="31"/>
      <c r="F3040" s="30">
        <v>19</v>
      </c>
      <c r="G3040" s="19">
        <v>15.3</v>
      </c>
      <c r="H3040" s="19">
        <v>15.3</v>
      </c>
      <c r="I3040" s="32"/>
      <c r="J3040" s="33">
        <v>4.06400000000005</v>
      </c>
      <c r="K3040" s="33">
        <v>1.09393939393939</v>
      </c>
      <c r="L3040" s="33">
        <v>0.22</v>
      </c>
      <c r="M3040" s="7"/>
      <c r="N3040" s="7"/>
      <c r="O3040" s="19"/>
      <c r="P3040" s="19"/>
    </row>
    <row r="3041" ht="16.6" customHeight="1">
      <c r="A3041" s="29">
        <v>44409</v>
      </c>
      <c r="B3041" s="30">
        <v>31.6</v>
      </c>
      <c r="C3041" s="19">
        <v>34</v>
      </c>
      <c r="D3041" s="19">
        <v>34</v>
      </c>
      <c r="E3041" s="31"/>
      <c r="F3041" s="30">
        <v>20.8</v>
      </c>
      <c r="G3041" s="19">
        <v>16.1</v>
      </c>
      <c r="H3041" s="19">
        <v>16.1</v>
      </c>
      <c r="I3041" s="32"/>
      <c r="J3041" s="33">
        <v>0.762000000000009</v>
      </c>
      <c r="K3041" s="33">
        <v>0.960606060606061</v>
      </c>
      <c r="L3041" s="33">
        <v>0.02</v>
      </c>
      <c r="M3041" s="7"/>
      <c r="N3041" s="7"/>
      <c r="O3041" s="19"/>
      <c r="P3041" s="19"/>
    </row>
    <row r="3042" ht="16.6" customHeight="1">
      <c r="A3042" s="29">
        <v>44440</v>
      </c>
      <c r="B3042" s="30">
        <v>34.3</v>
      </c>
      <c r="C3042" s="19">
        <v>37.8</v>
      </c>
      <c r="D3042" s="19">
        <v>37.8</v>
      </c>
      <c r="E3042" s="31"/>
      <c r="F3042" s="30">
        <v>23.7</v>
      </c>
      <c r="G3042" s="19">
        <v>21.5</v>
      </c>
      <c r="H3042" s="19">
        <v>21.5</v>
      </c>
      <c r="I3042" s="32"/>
      <c r="J3042" s="33">
        <v>2.54000000000003</v>
      </c>
      <c r="K3042" s="33">
        <v>1.69090909090909</v>
      </c>
      <c r="L3042" s="33">
        <v>0.99047619047619</v>
      </c>
      <c r="M3042" s="7"/>
      <c r="N3042" s="7"/>
      <c r="O3042" s="19"/>
      <c r="P3042" s="19"/>
    </row>
    <row r="3043" ht="16.6" customHeight="1">
      <c r="A3043" s="29">
        <v>44470</v>
      </c>
      <c r="B3043" s="30">
        <v>36.2</v>
      </c>
      <c r="C3043" s="19">
        <v>39.6</v>
      </c>
      <c r="D3043" s="19">
        <v>39.6</v>
      </c>
      <c r="E3043" s="31"/>
      <c r="F3043" s="30">
        <v>26.4</v>
      </c>
      <c r="G3043" s="19">
        <v>24.8</v>
      </c>
      <c r="H3043" s="19">
        <v>24.8</v>
      </c>
      <c r="I3043" s="32"/>
      <c r="J3043" s="33">
        <v>13.2080000000002</v>
      </c>
      <c r="K3043" s="33">
        <v>11.4939393939394</v>
      </c>
      <c r="L3043" s="33">
        <v>20.3047619047619</v>
      </c>
      <c r="M3043" s="7"/>
      <c r="N3043" s="7"/>
      <c r="O3043" s="19"/>
      <c r="P3043" s="19"/>
    </row>
    <row r="3044" ht="16.6" customHeight="1">
      <c r="A3044" s="29">
        <v>44501</v>
      </c>
      <c r="B3044" s="30">
        <v>36.7</v>
      </c>
      <c r="C3044" s="19">
        <v>40</v>
      </c>
      <c r="D3044" s="19">
        <v>40</v>
      </c>
      <c r="E3044" s="31"/>
      <c r="F3044" s="30">
        <v>27.2</v>
      </c>
      <c r="G3044" s="19">
        <v>26.7</v>
      </c>
      <c r="H3044" s="19">
        <v>26.7</v>
      </c>
      <c r="I3044" s="32"/>
      <c r="J3044" s="33">
        <v>50.2920000000006</v>
      </c>
      <c r="K3044" s="33">
        <v>48.5363636363636</v>
      </c>
      <c r="L3044" s="33">
        <v>56.7809523809524</v>
      </c>
      <c r="M3044" s="7"/>
      <c r="N3044" s="7"/>
      <c r="O3044" s="19">
        <f>AVERAGE(B3046,F3046)</f>
        <v>29.1</v>
      </c>
      <c r="P3044" t="s" s="34">
        <v>16</v>
      </c>
    </row>
    <row r="3045" ht="16.6" customHeight="1">
      <c r="A3045" s="29">
        <v>44531</v>
      </c>
      <c r="B3045" s="30">
        <v>36.2</v>
      </c>
      <c r="C3045" s="19">
        <v>38.1</v>
      </c>
      <c r="D3045" s="19">
        <v>38.1</v>
      </c>
      <c r="E3045" s="31"/>
      <c r="F3045" s="30">
        <v>27.1</v>
      </c>
      <c r="G3045" s="19">
        <v>26.7</v>
      </c>
      <c r="H3045" s="19">
        <v>26.7</v>
      </c>
      <c r="I3045" s="32"/>
      <c r="J3045" s="33">
        <v>115.062000000001</v>
      </c>
      <c r="K3045" s="33">
        <v>114.081818181818</v>
      </c>
      <c r="L3045" s="33">
        <v>199.714285714286</v>
      </c>
      <c r="M3045" s="7"/>
      <c r="N3045" s="7"/>
      <c r="O3045" s="19">
        <f>AVERAGE(D3046,H3046)</f>
        <v>29.1916666666667</v>
      </c>
      <c r="P3045" t="s" s="34">
        <v>17</v>
      </c>
    </row>
    <row r="3046" ht="16.6" customHeight="1">
      <c r="A3046" t="s" s="35">
        <v>18</v>
      </c>
      <c r="B3046" s="36">
        <f>AVERAGE(B3034:B3045)</f>
        <v>33.9833333333333</v>
      </c>
      <c r="C3046" s="36">
        <f>AVERAGE(C3034:C3045)</f>
        <v>36.0833333333333</v>
      </c>
      <c r="D3046" s="36">
        <f>AVERAGE(D3034:D3045)</f>
        <v>36.0833333333333</v>
      </c>
      <c r="E3046" s="37"/>
      <c r="F3046" s="36">
        <f>AVERAGE(F3034:F3045)</f>
        <v>24.2166666666667</v>
      </c>
      <c r="G3046" s="36">
        <f>AVERAGE(G3034:G3045)</f>
        <v>22.3</v>
      </c>
      <c r="H3046" s="36">
        <f>AVERAGE(H3034:H3045)</f>
        <v>22.3</v>
      </c>
      <c r="I3046" s="32"/>
      <c r="J3046" s="36">
        <f>AVERAGE(J3034:J3045)</f>
        <v>58.0813333333339</v>
      </c>
      <c r="K3046" s="36">
        <f>AVERAGE(K3034:K3045)</f>
        <v>55.8285353535353</v>
      </c>
      <c r="L3046" s="36">
        <f>AVERAGE(L3034:L3045)</f>
        <v>74.6557142857144</v>
      </c>
      <c r="M3046" s="7"/>
      <c r="N3046" s="7"/>
      <c r="O3046" s="19">
        <f>O3045-O3044</f>
        <v>0.09166666666669999</v>
      </c>
      <c r="P3046" t="s" s="39">
        <v>19</v>
      </c>
    </row>
    <row r="3047" ht="16.6" customHeight="1">
      <c r="A3047" s="77"/>
      <c r="B3047" s="76"/>
      <c r="C3047" s="76"/>
      <c r="D3047" t="s" s="40">
        <v>55</v>
      </c>
      <c r="E3047" s="42"/>
      <c r="F3047" s="76"/>
      <c r="G3047" s="76"/>
      <c r="H3047" t="s" s="40">
        <v>21</v>
      </c>
      <c r="I3047" s="32"/>
      <c r="J3047" s="43"/>
      <c r="K3047" s="43"/>
      <c r="L3047" s="43"/>
      <c r="M3047" s="43"/>
      <c r="N3047" s="19"/>
      <c r="O3047" s="19"/>
      <c r="P3047" s="19"/>
    </row>
    <row r="3048" ht="16.6" customHeight="1">
      <c r="A3048" s="77"/>
      <c r="B3048" s="76"/>
      <c r="C3048" s="76"/>
      <c r="D3048" s="76"/>
      <c r="E3048" s="42"/>
      <c r="F3048" s="76"/>
      <c r="G3048" s="76"/>
      <c r="H3048" s="76"/>
      <c r="I3048" s="32"/>
      <c r="J3048" s="43"/>
      <c r="K3048" s="43"/>
      <c r="L3048" s="43"/>
      <c r="M3048" s="43"/>
      <c r="N3048" s="28"/>
      <c r="O3048" s="19"/>
      <c r="P3048" s="19"/>
    </row>
    <row r="3049" ht="46.65" customHeight="1">
      <c r="A3049" t="s" s="20">
        <v>1279</v>
      </c>
      <c r="B3049" t="s" s="21">
        <v>495</v>
      </c>
      <c r="C3049" t="s" s="22">
        <v>1280</v>
      </c>
      <c r="D3049" t="s" s="22">
        <v>1281</v>
      </c>
      <c r="E3049" s="80"/>
      <c r="F3049" t="s" s="21">
        <v>498</v>
      </c>
      <c r="G3049" t="s" s="24">
        <v>1280</v>
      </c>
      <c r="H3049" t="s" s="24">
        <v>1281</v>
      </c>
      <c r="I3049" s="25"/>
      <c r="J3049" t="s" s="21">
        <v>200</v>
      </c>
      <c r="K3049" t="s" s="26">
        <v>1282</v>
      </c>
      <c r="L3049" t="s" s="26">
        <v>1283</v>
      </c>
      <c r="M3049" t="s" s="45">
        <v>1284</v>
      </c>
      <c r="N3049" s="7"/>
      <c r="O3049" s="19"/>
      <c r="P3049" s="19"/>
    </row>
    <row r="3050" ht="16.6" customHeight="1">
      <c r="A3050" s="29">
        <v>44197</v>
      </c>
      <c r="B3050" s="30">
        <v>36.6</v>
      </c>
      <c r="C3050" s="19">
        <v>36.7</v>
      </c>
      <c r="D3050" s="19">
        <v>36.2105263157895</v>
      </c>
      <c r="E3050" s="42"/>
      <c r="F3050" s="30">
        <v>23.8</v>
      </c>
      <c r="G3050" s="19">
        <v>24.3</v>
      </c>
      <c r="H3050" s="19">
        <v>24.3</v>
      </c>
      <c r="I3050" s="32"/>
      <c r="J3050" s="33">
        <v>147.574000000002</v>
      </c>
      <c r="K3050" s="33">
        <v>151.084848484848</v>
      </c>
      <c r="L3050" s="33">
        <v>181.833333333333</v>
      </c>
      <c r="M3050" s="7"/>
      <c r="N3050" s="7"/>
      <c r="O3050" s="19"/>
      <c r="P3050" s="47"/>
    </row>
    <row r="3051" ht="16.6" customHeight="1">
      <c r="A3051" s="29">
        <v>44228</v>
      </c>
      <c r="B3051" s="30">
        <v>36</v>
      </c>
      <c r="C3051" s="19">
        <v>35.6</v>
      </c>
      <c r="D3051" s="19">
        <v>35.2578947368421</v>
      </c>
      <c r="E3051" s="42"/>
      <c r="F3051" s="30">
        <v>23.3</v>
      </c>
      <c r="G3051" s="19">
        <v>23.7</v>
      </c>
      <c r="H3051" s="19">
        <v>23.6894736842105</v>
      </c>
      <c r="I3051" s="32"/>
      <c r="J3051" s="33">
        <v>115.570000000001</v>
      </c>
      <c r="K3051" s="33">
        <v>106.036363636364</v>
      </c>
      <c r="L3051" s="33">
        <v>171.211111111111</v>
      </c>
      <c r="M3051" s="7"/>
      <c r="N3051" s="7"/>
      <c r="O3051" s="19"/>
      <c r="P3051" s="47"/>
    </row>
    <row r="3052" ht="16.6" customHeight="1">
      <c r="A3052" s="29">
        <v>44256</v>
      </c>
      <c r="B3052" s="30">
        <v>35</v>
      </c>
      <c r="C3052" s="19">
        <v>35.4</v>
      </c>
      <c r="D3052" s="19">
        <v>34.8473684210526</v>
      </c>
      <c r="E3052" s="42"/>
      <c r="F3052" s="30">
        <v>21.6</v>
      </c>
      <c r="G3052" s="19">
        <v>22.8</v>
      </c>
      <c r="H3052" s="19">
        <v>23.0105263157895</v>
      </c>
      <c r="I3052" s="32"/>
      <c r="J3052" s="33">
        <v>76.2000000000009</v>
      </c>
      <c r="K3052" s="33">
        <v>78.9757575757576</v>
      </c>
      <c r="L3052" s="33">
        <v>125.911111111111</v>
      </c>
      <c r="M3052" s="7"/>
      <c r="N3052" s="7"/>
      <c r="O3052" s="19"/>
      <c r="P3052" s="47"/>
    </row>
    <row r="3053" ht="16.6" customHeight="1">
      <c r="A3053" s="29">
        <v>44287</v>
      </c>
      <c r="B3053" s="30">
        <v>33.3</v>
      </c>
      <c r="C3053" s="19">
        <v>33.8</v>
      </c>
      <c r="D3053" s="19">
        <v>34.1157894736842</v>
      </c>
      <c r="E3053" s="42"/>
      <c r="F3053" s="30">
        <v>17.6</v>
      </c>
      <c r="G3053" s="19">
        <v>20.4</v>
      </c>
      <c r="H3053" s="19">
        <v>20.5947368421053</v>
      </c>
      <c r="I3053" s="32"/>
      <c r="J3053" s="33">
        <v>20.0660000000002</v>
      </c>
      <c r="K3053" s="33">
        <v>19.5636363636364</v>
      </c>
      <c r="L3053" s="33">
        <v>27.7882352941176</v>
      </c>
      <c r="M3053" s="7"/>
      <c r="N3053" s="7"/>
      <c r="O3053" s="19"/>
      <c r="P3053" s="47"/>
    </row>
    <row r="3054" ht="16.6" customHeight="1">
      <c r="A3054" s="29">
        <v>44317</v>
      </c>
      <c r="B3054" s="30">
        <v>29.7</v>
      </c>
      <c r="C3054" s="19">
        <v>30</v>
      </c>
      <c r="D3054" s="19">
        <v>30.0105263157895</v>
      </c>
      <c r="E3054" s="42"/>
      <c r="F3054" s="30">
        <v>13.4</v>
      </c>
      <c r="G3054" s="19">
        <v>16.7</v>
      </c>
      <c r="H3054" s="19">
        <v>16.5894736842105</v>
      </c>
      <c r="I3054" s="32"/>
      <c r="J3054" s="33">
        <v>9.14400000000011</v>
      </c>
      <c r="K3054" s="33">
        <v>6.96666666666667</v>
      </c>
      <c r="L3054" s="33">
        <v>11.2444444444444</v>
      </c>
      <c r="M3054" s="7"/>
      <c r="N3054" s="7"/>
      <c r="O3054" s="19"/>
      <c r="P3054" s="47"/>
    </row>
    <row r="3055" ht="16.6" customHeight="1">
      <c r="A3055" s="29">
        <v>44348</v>
      </c>
      <c r="B3055" s="30">
        <v>27.1</v>
      </c>
      <c r="C3055" s="19">
        <v>27.3</v>
      </c>
      <c r="D3055" s="19">
        <v>27.0789473684211</v>
      </c>
      <c r="E3055" s="42"/>
      <c r="F3055" s="30">
        <v>10.3</v>
      </c>
      <c r="G3055" s="19">
        <v>13.7</v>
      </c>
      <c r="H3055" s="19">
        <v>13.4157894736842</v>
      </c>
      <c r="I3055" s="32"/>
      <c r="J3055" s="33">
        <v>4.57200000000006</v>
      </c>
      <c r="K3055" s="33">
        <v>5.36969696969697</v>
      </c>
      <c r="L3055" s="33">
        <v>5.37894736842105</v>
      </c>
      <c r="M3055" s="7"/>
      <c r="N3055" s="7"/>
      <c r="O3055" s="19"/>
      <c r="P3055" s="19"/>
    </row>
    <row r="3056" ht="16.6" customHeight="1">
      <c r="A3056" s="29">
        <v>44378</v>
      </c>
      <c r="B3056" s="30">
        <v>26.9</v>
      </c>
      <c r="C3056" s="19">
        <v>27.3</v>
      </c>
      <c r="D3056" s="19">
        <v>27.6526315789474</v>
      </c>
      <c r="E3056" s="42"/>
      <c r="F3056" s="30">
        <v>8.9</v>
      </c>
      <c r="G3056" s="19">
        <v>12.7</v>
      </c>
      <c r="H3056" s="19">
        <v>13.1210526315789</v>
      </c>
      <c r="I3056" s="32"/>
      <c r="J3056" s="33">
        <v>4.57200000000006</v>
      </c>
      <c r="K3056" s="33">
        <v>2.48787878787879</v>
      </c>
      <c r="L3056" s="33">
        <v>6.45263157894737</v>
      </c>
      <c r="M3056" s="7"/>
      <c r="N3056" s="7"/>
      <c r="O3056" s="19"/>
      <c r="P3056" s="19"/>
    </row>
    <row r="3057" ht="16.6" customHeight="1">
      <c r="A3057" s="29">
        <v>44409</v>
      </c>
      <c r="B3057" s="30">
        <v>30.1</v>
      </c>
      <c r="C3057" s="19">
        <v>30</v>
      </c>
      <c r="D3057" s="19">
        <v>30.1684210526316</v>
      </c>
      <c r="E3057" s="42"/>
      <c r="F3057" s="30">
        <v>11.1</v>
      </c>
      <c r="G3057" s="19">
        <v>14.8</v>
      </c>
      <c r="H3057" s="19">
        <v>14.3947368421053</v>
      </c>
      <c r="I3057" s="32"/>
      <c r="J3057" s="33">
        <v>2.28600000000003</v>
      </c>
      <c r="K3057" s="33">
        <v>2.55454545454545</v>
      </c>
      <c r="L3057" s="33">
        <v>1.57894736842105</v>
      </c>
      <c r="M3057" s="7"/>
      <c r="N3057" s="7"/>
      <c r="O3057" s="19"/>
      <c r="P3057" s="19"/>
    </row>
    <row r="3058" ht="16.6" customHeight="1">
      <c r="A3058" s="29">
        <v>44440</v>
      </c>
      <c r="B3058" s="30">
        <v>33.8</v>
      </c>
      <c r="C3058" s="19">
        <v>34.2</v>
      </c>
      <c r="D3058" s="19">
        <v>34.8157894736842</v>
      </c>
      <c r="E3058" s="42"/>
      <c r="F3058" s="30">
        <v>15.1</v>
      </c>
      <c r="G3058" s="19">
        <v>19</v>
      </c>
      <c r="H3058" s="19">
        <v>19.4789473684211</v>
      </c>
      <c r="I3058" s="32"/>
      <c r="J3058" s="33">
        <v>4.57200000000006</v>
      </c>
      <c r="K3058" s="33">
        <v>5.13939393939394</v>
      </c>
      <c r="L3058" s="33">
        <v>4.08421052631579</v>
      </c>
      <c r="M3058" s="7"/>
      <c r="N3058" s="7"/>
      <c r="O3058" s="19"/>
      <c r="P3058" s="19"/>
    </row>
    <row r="3059" ht="16.6" customHeight="1">
      <c r="A3059" s="29">
        <v>44470</v>
      </c>
      <c r="B3059" s="30">
        <v>36.7</v>
      </c>
      <c r="C3059" s="19">
        <v>37.2</v>
      </c>
      <c r="D3059" s="19">
        <v>37.5</v>
      </c>
      <c r="E3059" s="42"/>
      <c r="F3059" s="30">
        <v>20.4</v>
      </c>
      <c r="G3059" s="19">
        <v>22.7</v>
      </c>
      <c r="H3059" s="19">
        <v>22.8368421052632</v>
      </c>
      <c r="I3059" s="32"/>
      <c r="J3059" s="33">
        <v>15.7480000000002</v>
      </c>
      <c r="K3059" s="33">
        <v>15.7818181818182</v>
      </c>
      <c r="L3059" s="33">
        <v>21.2210526315789</v>
      </c>
      <c r="M3059" s="7"/>
      <c r="N3059" s="7"/>
      <c r="O3059" s="19"/>
      <c r="P3059" s="19"/>
    </row>
    <row r="3060" ht="16.6" customHeight="1">
      <c r="A3060" s="29">
        <v>44501</v>
      </c>
      <c r="B3060" s="30">
        <v>37.8</v>
      </c>
      <c r="C3060" s="19">
        <v>38.3</v>
      </c>
      <c r="D3060" s="19">
        <v>38.2894736842105</v>
      </c>
      <c r="E3060" s="42"/>
      <c r="F3060" s="30">
        <v>23.3</v>
      </c>
      <c r="G3060" s="19">
        <v>24.5</v>
      </c>
      <c r="H3060" s="19">
        <v>24.6263157894737</v>
      </c>
      <c r="I3060" s="32"/>
      <c r="J3060" s="33">
        <v>39.3700000000005</v>
      </c>
      <c r="K3060" s="33">
        <v>40.7121212121212</v>
      </c>
      <c r="L3060" s="33">
        <v>48.1388888888889</v>
      </c>
      <c r="M3060" s="7"/>
      <c r="N3060" s="7"/>
      <c r="O3060" s="19">
        <f>AVERAGE(B3062,F3062)</f>
        <v>25.5375</v>
      </c>
      <c r="P3060" t="s" s="34">
        <v>16</v>
      </c>
    </row>
    <row r="3061" ht="16.6" customHeight="1">
      <c r="A3061" s="29">
        <v>44531</v>
      </c>
      <c r="B3061" s="30">
        <v>37.2</v>
      </c>
      <c r="C3061" s="19">
        <v>37.8</v>
      </c>
      <c r="D3061" s="19">
        <v>37.3105263157895</v>
      </c>
      <c r="E3061" s="42"/>
      <c r="F3061" s="30">
        <v>23.9</v>
      </c>
      <c r="G3061" s="19">
        <v>24.8</v>
      </c>
      <c r="H3061" s="19">
        <v>24.8210526315789</v>
      </c>
      <c r="I3061" s="32"/>
      <c r="J3061" s="33">
        <v>89.6620000000011</v>
      </c>
      <c r="K3061" s="33">
        <v>86.1939393939394</v>
      </c>
      <c r="L3061" s="33">
        <v>101.9</v>
      </c>
      <c r="M3061" s="7"/>
      <c r="N3061" s="7"/>
      <c r="O3061" s="19">
        <f>AVERAGE(D3062,H3062)</f>
        <v>26.8390350877193</v>
      </c>
      <c r="P3061" t="s" s="34">
        <v>17</v>
      </c>
    </row>
    <row r="3062" ht="16.6" customHeight="1">
      <c r="A3062" t="s" s="35">
        <v>18</v>
      </c>
      <c r="B3062" s="36">
        <f>AVERAGE(B3050:B3061)</f>
        <v>33.35</v>
      </c>
      <c r="C3062" s="36">
        <f>AVERAGE(C3050:C3061)</f>
        <v>33.6333333333333</v>
      </c>
      <c r="D3062" s="36">
        <f>AVERAGE(D3050:D3061)</f>
        <v>33.6048245614035</v>
      </c>
      <c r="E3062" s="42"/>
      <c r="F3062" s="36">
        <f>AVERAGE(F3050:F3061)</f>
        <v>17.725</v>
      </c>
      <c r="G3062" s="36">
        <f>AVERAGE(G3050:G3061)</f>
        <v>20.0083333333333</v>
      </c>
      <c r="H3062" s="36">
        <f>AVERAGE(H3050:H3061)</f>
        <v>20.0732456140351</v>
      </c>
      <c r="I3062" s="32"/>
      <c r="J3062" s="36">
        <f>AVERAGE(J3050:J3061)</f>
        <v>44.1113333333339</v>
      </c>
      <c r="K3062" s="36">
        <f>AVERAGE(K3050:K3061)</f>
        <v>43.4055555555556</v>
      </c>
      <c r="L3062" s="36">
        <f>AVERAGE(L3050:L3061)</f>
        <v>58.8952428047242</v>
      </c>
      <c r="M3062" s="7"/>
      <c r="N3062" s="7"/>
      <c r="O3062" s="19">
        <f>O3061-O3060</f>
        <v>1.3015350877193</v>
      </c>
      <c r="P3062" t="s" s="39">
        <v>19</v>
      </c>
    </row>
    <row r="3063" ht="16.6" customHeight="1">
      <c r="A3063" t="s" s="40">
        <v>20</v>
      </c>
      <c r="B3063" s="76"/>
      <c r="C3063" s="76"/>
      <c r="D3063" t="s" s="40">
        <v>55</v>
      </c>
      <c r="E3063" s="42"/>
      <c r="F3063" s="76"/>
      <c r="G3063" s="76"/>
      <c r="H3063" t="s" s="40">
        <v>21</v>
      </c>
      <c r="I3063" s="32"/>
      <c r="J3063" s="43"/>
      <c r="K3063" s="43"/>
      <c r="L3063" s="43"/>
      <c r="M3063" s="43"/>
      <c r="N3063" s="19"/>
      <c r="O3063" s="19"/>
      <c r="P3063" s="19"/>
    </row>
    <row r="3064" ht="16.6" customHeight="1">
      <c r="A3064" s="77"/>
      <c r="B3064" s="76"/>
      <c r="C3064" s="76"/>
      <c r="D3064" s="76"/>
      <c r="E3064" s="42"/>
      <c r="F3064" s="76"/>
      <c r="G3064" s="76"/>
      <c r="H3064" s="76"/>
      <c r="I3064" s="32"/>
      <c r="J3064" s="43"/>
      <c r="K3064" s="43"/>
      <c r="L3064" s="43"/>
      <c r="M3064" s="43"/>
      <c r="N3064" s="28"/>
      <c r="O3064" s="28"/>
      <c r="P3064" s="28"/>
    </row>
    <row r="3065" ht="46.65" customHeight="1">
      <c r="A3065" t="s" s="20">
        <v>1285</v>
      </c>
      <c r="B3065" t="s" s="21">
        <v>495</v>
      </c>
      <c r="C3065" t="s" s="22">
        <v>1286</v>
      </c>
      <c r="D3065" t="s" s="22">
        <v>1287</v>
      </c>
      <c r="E3065" s="80"/>
      <c r="F3065" t="s" s="21">
        <v>498</v>
      </c>
      <c r="G3065" t="s" s="24">
        <v>1286</v>
      </c>
      <c r="H3065" t="s" s="24">
        <v>1287</v>
      </c>
      <c r="I3065" s="25"/>
      <c r="J3065" t="s" s="21">
        <v>12</v>
      </c>
      <c r="K3065" t="s" s="26">
        <v>1288</v>
      </c>
      <c r="L3065" t="s" s="26">
        <v>1289</v>
      </c>
      <c r="M3065" t="s" s="45">
        <v>1290</v>
      </c>
      <c r="N3065" s="7"/>
      <c r="O3065" s="19"/>
      <c r="P3065" s="19"/>
    </row>
    <row r="3066" ht="16.6" customHeight="1">
      <c r="A3066" s="29">
        <v>44197</v>
      </c>
      <c r="B3066" s="30">
        <v>33.2</v>
      </c>
      <c r="C3066" s="19">
        <v>33.3</v>
      </c>
      <c r="D3066" s="19">
        <v>33.2818181818182</v>
      </c>
      <c r="E3066" s="42"/>
      <c r="F3066" s="30">
        <v>26.2</v>
      </c>
      <c r="G3066" s="19">
        <v>26.3</v>
      </c>
      <c r="H3066" s="19">
        <v>26.5181818181818</v>
      </c>
      <c r="I3066" s="32"/>
      <c r="J3066" s="33">
        <v>151.638000000002</v>
      </c>
      <c r="K3066" s="33">
        <v>167.1</v>
      </c>
      <c r="L3066" s="33">
        <v>234.781818181818</v>
      </c>
      <c r="M3066" s="7"/>
      <c r="N3066" s="7"/>
      <c r="O3066" s="19"/>
      <c r="P3066" s="19"/>
    </row>
    <row r="3067" ht="16.6" customHeight="1">
      <c r="A3067" s="29">
        <v>44228</v>
      </c>
      <c r="B3067" s="30">
        <v>33.3</v>
      </c>
      <c r="C3067" s="19">
        <v>33</v>
      </c>
      <c r="D3067" s="19">
        <v>32.9727272727273</v>
      </c>
      <c r="E3067" s="42"/>
      <c r="F3067" s="30">
        <v>26</v>
      </c>
      <c r="G3067" s="19">
        <v>26.1</v>
      </c>
      <c r="H3067" s="19">
        <v>26.3863636363636</v>
      </c>
      <c r="I3067" s="32"/>
      <c r="J3067" s="33">
        <v>150.368000000002</v>
      </c>
      <c r="K3067" s="33">
        <v>129.712121212121</v>
      </c>
      <c r="L3067" s="33">
        <v>195.590909090909</v>
      </c>
      <c r="M3067" s="7"/>
      <c r="N3067" s="7"/>
      <c r="O3067" s="19"/>
      <c r="P3067" s="19"/>
    </row>
    <row r="3068" ht="16.6" customHeight="1">
      <c r="A3068" s="29">
        <v>44256</v>
      </c>
      <c r="B3068" s="30">
        <v>34</v>
      </c>
      <c r="C3068" s="19">
        <v>34</v>
      </c>
      <c r="D3068" s="19">
        <v>33.85</v>
      </c>
      <c r="E3068" s="42"/>
      <c r="F3068" s="30">
        <v>25.2</v>
      </c>
      <c r="G3068" s="19">
        <v>25.5</v>
      </c>
      <c r="H3068" s="19">
        <v>25.7545454545455</v>
      </c>
      <c r="I3068" s="32"/>
      <c r="J3068" s="33">
        <v>89.91600000000111</v>
      </c>
      <c r="K3068" s="33">
        <v>88.58181818181821</v>
      </c>
      <c r="L3068" s="33">
        <v>119.663636363636</v>
      </c>
      <c r="M3068" s="7"/>
      <c r="N3068" s="7"/>
      <c r="O3068" s="19"/>
      <c r="P3068" s="19"/>
    </row>
    <row r="3069" ht="16.6" customHeight="1">
      <c r="A3069" s="29">
        <v>44287</v>
      </c>
      <c r="B3069" s="30">
        <v>34.1</v>
      </c>
      <c r="C3069" s="19">
        <v>34.3</v>
      </c>
      <c r="D3069" s="19">
        <v>34.4954545454545</v>
      </c>
      <c r="E3069" s="42"/>
      <c r="F3069" s="30">
        <v>22.3</v>
      </c>
      <c r="G3069" s="19">
        <v>22.7</v>
      </c>
      <c r="H3069" s="19">
        <v>23.2272727272727</v>
      </c>
      <c r="I3069" s="32"/>
      <c r="J3069" s="33">
        <v>32.2580000000004</v>
      </c>
      <c r="K3069" s="33">
        <v>40.6060606060606</v>
      </c>
      <c r="L3069" s="33">
        <v>27.7818181818182</v>
      </c>
      <c r="M3069" s="7"/>
      <c r="N3069" s="7"/>
      <c r="O3069" s="19"/>
      <c r="P3069" s="19"/>
    </row>
    <row r="3070" ht="16.6" customHeight="1">
      <c r="A3070" s="29">
        <v>44317</v>
      </c>
      <c r="B3070" s="30">
        <v>31</v>
      </c>
      <c r="C3070" s="19">
        <v>31.6</v>
      </c>
      <c r="D3070" s="19">
        <v>32.0545454545455</v>
      </c>
      <c r="E3070" s="42"/>
      <c r="F3070" s="30">
        <v>18.2</v>
      </c>
      <c r="G3070" s="19">
        <v>18.3</v>
      </c>
      <c r="H3070" s="19">
        <v>18.3090909090909</v>
      </c>
      <c r="I3070" s="32"/>
      <c r="J3070" s="33">
        <v>12.7000000000002</v>
      </c>
      <c r="K3070" s="33">
        <v>15.1</v>
      </c>
      <c r="L3070" s="33">
        <v>17.9909090909091</v>
      </c>
      <c r="M3070" s="7"/>
      <c r="N3070" s="7"/>
      <c r="O3070" s="19"/>
      <c r="P3070" s="19"/>
    </row>
    <row r="3071" ht="16.6" customHeight="1">
      <c r="A3071" s="29">
        <v>44348</v>
      </c>
      <c r="B3071" s="30">
        <v>28.1</v>
      </c>
      <c r="C3071" s="19">
        <v>29.2</v>
      </c>
      <c r="D3071" s="19">
        <v>29.5545454545455</v>
      </c>
      <c r="E3071" s="42"/>
      <c r="F3071" s="30">
        <v>15.5</v>
      </c>
      <c r="G3071" s="19">
        <v>15.2</v>
      </c>
      <c r="H3071" s="19">
        <v>15.0272727272727</v>
      </c>
      <c r="I3071" s="32"/>
      <c r="J3071" s="33">
        <v>24.1300000000003</v>
      </c>
      <c r="K3071" s="33">
        <v>25.1515151515152</v>
      </c>
      <c r="L3071" s="33">
        <v>14.4454545454545</v>
      </c>
      <c r="M3071" s="7"/>
      <c r="N3071" s="7"/>
      <c r="O3071" s="19"/>
      <c r="P3071" s="19"/>
    </row>
    <row r="3072" ht="16.6" customHeight="1">
      <c r="A3072" s="29">
        <v>44378</v>
      </c>
      <c r="B3072" s="30">
        <v>27.7</v>
      </c>
      <c r="C3072" s="19">
        <v>29</v>
      </c>
      <c r="D3072" s="19">
        <v>29.6904761904762</v>
      </c>
      <c r="E3072" s="42"/>
      <c r="F3072" s="30">
        <v>14.3</v>
      </c>
      <c r="G3072" s="19">
        <v>13.7</v>
      </c>
      <c r="H3072" s="19">
        <v>14.0142857142857</v>
      </c>
      <c r="I3072" s="32"/>
      <c r="J3072" s="33">
        <v>5.58800000000007</v>
      </c>
      <c r="K3072" s="33">
        <v>6.78787878787879</v>
      </c>
      <c r="L3072" s="33">
        <v>10.3636363636364</v>
      </c>
      <c r="M3072" s="7"/>
      <c r="N3072" s="7"/>
      <c r="O3072" s="19"/>
      <c r="P3072" s="19"/>
    </row>
    <row r="3073" ht="16.6" customHeight="1">
      <c r="A3073" s="29">
        <v>44409</v>
      </c>
      <c r="B3073" s="30">
        <v>29.5</v>
      </c>
      <c r="C3073" s="19">
        <v>30.4</v>
      </c>
      <c r="D3073" s="19">
        <v>30.5904761904762</v>
      </c>
      <c r="E3073" s="42"/>
      <c r="F3073" s="30">
        <v>15.5</v>
      </c>
      <c r="G3073" s="19">
        <v>14.9</v>
      </c>
      <c r="H3073" s="19">
        <v>14.3428571428571</v>
      </c>
      <c r="I3073" s="32"/>
      <c r="J3073" s="33">
        <v>3.04800000000004</v>
      </c>
      <c r="K3073" s="33">
        <v>3.76969696969697</v>
      </c>
      <c r="L3073" s="33">
        <v>3.79047619047619</v>
      </c>
      <c r="M3073" s="7"/>
      <c r="N3073" s="7"/>
      <c r="O3073" s="19"/>
      <c r="P3073" s="19"/>
    </row>
    <row r="3074" ht="16.6" customHeight="1">
      <c r="A3074" s="29">
        <v>44440</v>
      </c>
      <c r="B3074" s="30">
        <v>31.6</v>
      </c>
      <c r="C3074" s="19">
        <v>31.9</v>
      </c>
      <c r="D3074" s="19">
        <v>32.1142857142857</v>
      </c>
      <c r="E3074" s="42"/>
      <c r="F3074" s="30">
        <v>18.5</v>
      </c>
      <c r="G3074" s="19">
        <v>18.5</v>
      </c>
      <c r="H3074" s="19">
        <v>18.7142857142857</v>
      </c>
      <c r="I3074" s="32"/>
      <c r="J3074" s="33">
        <v>1.52400000000002</v>
      </c>
      <c r="K3074" s="33">
        <v>2.01515151515152</v>
      </c>
      <c r="L3074" s="33">
        <v>1.12857142857143</v>
      </c>
      <c r="M3074" s="7"/>
      <c r="N3074" s="7"/>
      <c r="O3074" s="19"/>
      <c r="P3074" s="19"/>
    </row>
    <row r="3075" ht="16.6" customHeight="1">
      <c r="A3075" s="29">
        <v>44470</v>
      </c>
      <c r="B3075" s="30">
        <v>32.6</v>
      </c>
      <c r="C3075" s="19">
        <v>33</v>
      </c>
      <c r="D3075" s="19">
        <v>33.2761904761905</v>
      </c>
      <c r="E3075" s="42"/>
      <c r="F3075" s="30">
        <v>21.9</v>
      </c>
      <c r="G3075" s="19">
        <v>22.5</v>
      </c>
      <c r="H3075" s="19">
        <v>23.1952380952381</v>
      </c>
      <c r="I3075" s="32"/>
      <c r="J3075" s="33">
        <v>0.762000000000009</v>
      </c>
      <c r="K3075" s="33">
        <v>0.572727272727273</v>
      </c>
      <c r="L3075" s="33">
        <v>1.26666666666667</v>
      </c>
      <c r="M3075" s="7"/>
      <c r="N3075" s="7"/>
      <c r="O3075" s="19"/>
      <c r="P3075" s="19"/>
    </row>
    <row r="3076" ht="16.6" customHeight="1">
      <c r="A3076" s="29">
        <v>44501</v>
      </c>
      <c r="B3076" s="30">
        <v>33.7</v>
      </c>
      <c r="C3076" s="19">
        <v>33.7</v>
      </c>
      <c r="D3076" s="19">
        <v>34.1142857142857</v>
      </c>
      <c r="E3076" s="42"/>
      <c r="F3076" s="30">
        <v>24.7</v>
      </c>
      <c r="G3076" s="19">
        <v>25.2</v>
      </c>
      <c r="H3076" s="19">
        <v>26.0142857142857</v>
      </c>
      <c r="I3076" s="32"/>
      <c r="J3076" s="33">
        <v>17.2720000000002</v>
      </c>
      <c r="K3076" s="33">
        <v>18.5939393939394</v>
      </c>
      <c r="L3076" s="33">
        <v>13.0952380952381</v>
      </c>
      <c r="M3076" s="7"/>
      <c r="N3076" s="7"/>
      <c r="O3076" s="19">
        <f>AVERAGE(B3078,F3078)</f>
        <v>26.5416666666667</v>
      </c>
      <c r="P3076" t="s" s="34">
        <v>16</v>
      </c>
    </row>
    <row r="3077" ht="16.6" customHeight="1">
      <c r="A3077" s="29">
        <v>44531</v>
      </c>
      <c r="B3077" s="30">
        <v>33.8</v>
      </c>
      <c r="C3077" s="19">
        <v>33.9</v>
      </c>
      <c r="D3077" s="19">
        <v>34.1714285714286</v>
      </c>
      <c r="E3077" s="42"/>
      <c r="F3077" s="30">
        <v>26.1</v>
      </c>
      <c r="G3077" s="19">
        <v>26.6</v>
      </c>
      <c r="H3077" s="19">
        <v>27</v>
      </c>
      <c r="I3077" s="32"/>
      <c r="J3077" s="33">
        <v>95.5040000000012</v>
      </c>
      <c r="K3077" s="33">
        <v>88.8272727272727</v>
      </c>
      <c r="L3077" s="33">
        <v>107.771428571429</v>
      </c>
      <c r="M3077" s="7"/>
      <c r="N3077" s="7"/>
      <c r="O3077" s="19">
        <f>AVERAGE(D3078,H3078)</f>
        <v>27.0279130591631</v>
      </c>
      <c r="P3077" t="s" s="34">
        <v>17</v>
      </c>
    </row>
    <row r="3078" ht="16.6" customHeight="1">
      <c r="A3078" t="s" s="35">
        <v>18</v>
      </c>
      <c r="B3078" s="36">
        <f>AVERAGE(B3066:B3077)</f>
        <v>31.8833333333333</v>
      </c>
      <c r="C3078" s="36">
        <f>AVERAGE(C3066:C3077)</f>
        <v>32.275</v>
      </c>
      <c r="D3078" s="36">
        <f>AVERAGE(D3066:D3077)</f>
        <v>32.5138528138528</v>
      </c>
      <c r="E3078" s="42"/>
      <c r="F3078" s="36">
        <f>AVERAGE(F3066:F3077)</f>
        <v>21.2</v>
      </c>
      <c r="G3078" s="36">
        <f>AVERAGE(G3066:G3077)</f>
        <v>21.2916666666667</v>
      </c>
      <c r="H3078" s="36">
        <f>AVERAGE(H3066:H3077)</f>
        <v>21.5419733044733</v>
      </c>
      <c r="I3078" s="32"/>
      <c r="J3078" s="36">
        <f>AVERAGE(J3066:J3077)</f>
        <v>48.7256666666673</v>
      </c>
      <c r="K3078" s="36">
        <f>AVERAGE(K3066:K3077)</f>
        <v>48.9015151515151</v>
      </c>
      <c r="L3078" s="36">
        <f>AVERAGE(L3066:L3077)</f>
        <v>62.3058802308802</v>
      </c>
      <c r="M3078" s="7"/>
      <c r="N3078" s="7"/>
      <c r="O3078" s="19">
        <f>O3077-O3076</f>
        <v>0.4862463924964</v>
      </c>
      <c r="P3078" t="s" s="39">
        <v>19</v>
      </c>
    </row>
    <row r="3079" ht="16.6" customHeight="1">
      <c r="A3079" t="s" s="40">
        <v>20</v>
      </c>
      <c r="B3079" s="76"/>
      <c r="C3079" s="76"/>
      <c r="D3079" t="s" s="40">
        <v>55</v>
      </c>
      <c r="E3079" s="42"/>
      <c r="F3079" s="76"/>
      <c r="G3079" s="76"/>
      <c r="H3079" t="s" s="40">
        <v>21</v>
      </c>
      <c r="I3079" s="32"/>
      <c r="J3079" s="43"/>
      <c r="K3079" s="43"/>
      <c r="L3079" s="43"/>
      <c r="M3079" s="43"/>
      <c r="N3079" s="19"/>
      <c r="O3079" s="19"/>
      <c r="P3079" s="19"/>
    </row>
    <row r="3080" ht="16.6" customHeight="1">
      <c r="A3080" s="77"/>
      <c r="B3080" s="76"/>
      <c r="C3080" s="76"/>
      <c r="D3080" s="76"/>
      <c r="E3080" s="42"/>
      <c r="F3080" s="76"/>
      <c r="G3080" s="76"/>
      <c r="H3080" s="76"/>
      <c r="I3080" s="32"/>
      <c r="J3080" s="43"/>
      <c r="K3080" s="43"/>
      <c r="L3080" s="43"/>
      <c r="M3080" s="43"/>
      <c r="N3080" s="28"/>
      <c r="O3080" s="19"/>
      <c r="P3080" s="28"/>
    </row>
    <row r="3081" ht="46.65" customHeight="1">
      <c r="A3081" t="s" s="20">
        <v>1291</v>
      </c>
      <c r="B3081" t="s" s="21">
        <v>1089</v>
      </c>
      <c r="C3081" t="s" s="22">
        <v>1292</v>
      </c>
      <c r="D3081" t="s" s="22">
        <v>1293</v>
      </c>
      <c r="E3081" s="80"/>
      <c r="F3081" t="s" s="21">
        <v>1092</v>
      </c>
      <c r="G3081" t="s" s="24">
        <v>1292</v>
      </c>
      <c r="H3081" t="s" s="24">
        <v>1293</v>
      </c>
      <c r="I3081" s="32"/>
      <c r="J3081" t="s" s="21">
        <v>305</v>
      </c>
      <c r="K3081" t="s" s="26">
        <v>1294</v>
      </c>
      <c r="L3081" t="s" s="26">
        <v>1295</v>
      </c>
      <c r="M3081" t="s" s="56">
        <v>1296</v>
      </c>
      <c r="N3081" s="7"/>
      <c r="O3081" s="19"/>
      <c r="P3081" s="19"/>
    </row>
    <row r="3082" ht="16.6" customHeight="1">
      <c r="A3082" s="29">
        <v>44197</v>
      </c>
      <c r="B3082" s="30">
        <v>34.8</v>
      </c>
      <c r="C3082" s="19">
        <v>35.2</v>
      </c>
      <c r="D3082" s="19">
        <v>35.1954545454545</v>
      </c>
      <c r="E3082" s="42"/>
      <c r="F3082" s="30">
        <v>25.9</v>
      </c>
      <c r="G3082" s="19">
        <v>25.7</v>
      </c>
      <c r="H3082" s="19">
        <v>25.7590909090909</v>
      </c>
      <c r="I3082" s="32"/>
      <c r="J3082" s="33">
        <v>180.594000000002</v>
      </c>
      <c r="K3082" s="33">
        <v>178.177142857143</v>
      </c>
      <c r="L3082" s="33">
        <v>235.445454545455</v>
      </c>
      <c r="M3082" s="7"/>
      <c r="N3082" s="7"/>
      <c r="O3082" s="19"/>
      <c r="P3082" s="19"/>
    </row>
    <row r="3083" ht="16.6" customHeight="1">
      <c r="A3083" s="29">
        <v>44228</v>
      </c>
      <c r="B3083" s="30">
        <v>34.6</v>
      </c>
      <c r="C3083" s="19">
        <v>34.6</v>
      </c>
      <c r="D3083" s="19">
        <v>34.8909090909091</v>
      </c>
      <c r="E3083" s="42"/>
      <c r="F3083" s="30">
        <v>25.7</v>
      </c>
      <c r="G3083" s="19">
        <v>25.5</v>
      </c>
      <c r="H3083" s="19">
        <v>25.6545454545455</v>
      </c>
      <c r="I3083" s="32"/>
      <c r="J3083" s="33">
        <v>151.384000000002</v>
      </c>
      <c r="K3083" s="33">
        <v>133.174285714286</v>
      </c>
      <c r="L3083" s="33">
        <v>213.409090909091</v>
      </c>
      <c r="M3083" s="7"/>
      <c r="N3083" s="7"/>
      <c r="O3083" s="19"/>
      <c r="P3083" s="19"/>
    </row>
    <row r="3084" ht="16.6" customHeight="1">
      <c r="A3084" s="29">
        <v>44256</v>
      </c>
      <c r="B3084" s="30">
        <v>34.9</v>
      </c>
      <c r="C3084" s="19">
        <v>35.4</v>
      </c>
      <c r="D3084" s="19">
        <v>35.3590909090909</v>
      </c>
      <c r="E3084" s="42"/>
      <c r="F3084" s="30">
        <v>25.2</v>
      </c>
      <c r="G3084" s="19">
        <v>25.1</v>
      </c>
      <c r="H3084" s="19">
        <v>25.2181818181818</v>
      </c>
      <c r="I3084" s="32"/>
      <c r="J3084" s="33">
        <v>108.712000000001</v>
      </c>
      <c r="K3084" s="33">
        <v>112.948571428571</v>
      </c>
      <c r="L3084" s="33">
        <v>172.1</v>
      </c>
      <c r="M3084" s="7"/>
      <c r="N3084" s="7"/>
      <c r="O3084" s="19"/>
      <c r="P3084" s="19"/>
    </row>
    <row r="3085" ht="16.6" customHeight="1">
      <c r="A3085" s="29">
        <v>44287</v>
      </c>
      <c r="B3085" s="30">
        <v>34.8</v>
      </c>
      <c r="C3085" s="19">
        <v>35.8</v>
      </c>
      <c r="D3085" s="19">
        <v>35.9954545454545</v>
      </c>
      <c r="E3085" s="42"/>
      <c r="F3085" s="30">
        <v>22.4</v>
      </c>
      <c r="G3085" s="19">
        <v>22.8</v>
      </c>
      <c r="H3085" s="19">
        <v>23</v>
      </c>
      <c r="I3085" s="32"/>
      <c r="J3085" s="33">
        <v>40.6400000000005</v>
      </c>
      <c r="K3085" s="33">
        <v>44.9171428571429</v>
      </c>
      <c r="L3085" s="33">
        <v>16.0636363636364</v>
      </c>
      <c r="M3085" s="7"/>
      <c r="N3085" s="7"/>
      <c r="O3085" s="19"/>
      <c r="P3085" s="19"/>
    </row>
    <row r="3086" ht="16.6" customHeight="1">
      <c r="A3086" s="29">
        <v>44317</v>
      </c>
      <c r="B3086" s="30">
        <v>31.9</v>
      </c>
      <c r="C3086" s="19">
        <v>33</v>
      </c>
      <c r="D3086" s="19">
        <v>33.1954545454545</v>
      </c>
      <c r="E3086" s="42"/>
      <c r="F3086" s="30">
        <v>18.8</v>
      </c>
      <c r="G3086" s="19">
        <v>18.8</v>
      </c>
      <c r="H3086" s="19">
        <v>18.65</v>
      </c>
      <c r="I3086" s="32"/>
      <c r="J3086" s="33">
        <v>16.0020000000002</v>
      </c>
      <c r="K3086" s="33">
        <v>10.6114285714286</v>
      </c>
      <c r="L3086" s="33">
        <v>21.6181818181818</v>
      </c>
      <c r="M3086" s="7"/>
      <c r="N3086" s="7"/>
      <c r="O3086" s="19"/>
      <c r="P3086" s="19"/>
    </row>
    <row r="3087" ht="16.6" customHeight="1">
      <c r="A3087" s="29">
        <v>44348</v>
      </c>
      <c r="B3087" s="30">
        <v>29.6</v>
      </c>
      <c r="C3087" s="19">
        <v>30.7</v>
      </c>
      <c r="D3087" s="19">
        <v>30.8090909090909</v>
      </c>
      <c r="E3087" s="42"/>
      <c r="F3087" s="30">
        <v>15.8</v>
      </c>
      <c r="G3087" s="19">
        <v>15.8</v>
      </c>
      <c r="H3087" s="19">
        <v>15.4681818181818</v>
      </c>
      <c r="I3087" s="32"/>
      <c r="J3087" s="33">
        <v>11.9380000000001</v>
      </c>
      <c r="K3087" s="33">
        <v>10.3857142857143</v>
      </c>
      <c r="L3087" s="33">
        <v>6.04545454545455</v>
      </c>
      <c r="M3087" s="7"/>
      <c r="N3087" s="7"/>
      <c r="O3087" s="19"/>
      <c r="P3087" s="19"/>
    </row>
    <row r="3088" ht="16.6" customHeight="1">
      <c r="A3088" s="29">
        <v>44378</v>
      </c>
      <c r="B3088" s="30">
        <v>29.3</v>
      </c>
      <c r="C3088" s="19">
        <v>30.9</v>
      </c>
      <c r="D3088" s="19">
        <v>31.0714285714286</v>
      </c>
      <c r="E3088" s="42"/>
      <c r="F3088" s="30">
        <v>14.6</v>
      </c>
      <c r="G3088" s="19">
        <v>14.7</v>
      </c>
      <c r="H3088" s="19">
        <v>14.2761904761905</v>
      </c>
      <c r="I3088" s="32"/>
      <c r="J3088" s="33">
        <v>4.06400000000005</v>
      </c>
      <c r="K3088" s="33">
        <v>3.53714285714286</v>
      </c>
      <c r="L3088" s="33">
        <v>10.5181818181818</v>
      </c>
      <c r="M3088" s="7"/>
      <c r="N3088" s="7"/>
      <c r="O3088" s="19"/>
      <c r="P3088" s="19"/>
    </row>
    <row r="3089" ht="16.6" customHeight="1">
      <c r="A3089" s="29">
        <v>44409</v>
      </c>
      <c r="B3089" s="30">
        <v>31.2</v>
      </c>
      <c r="C3089" s="19">
        <v>32.7</v>
      </c>
      <c r="D3089" s="19">
        <v>32.647619047619</v>
      </c>
      <c r="E3089" s="42"/>
      <c r="F3089" s="30">
        <v>16.1</v>
      </c>
      <c r="G3089" s="19">
        <v>15.8</v>
      </c>
      <c r="H3089" s="19">
        <v>14.8285714285714</v>
      </c>
      <c r="I3089" s="32"/>
      <c r="J3089" s="33">
        <v>2.28600000000003</v>
      </c>
      <c r="K3089" s="33">
        <v>1.66571428571429</v>
      </c>
      <c r="L3089" s="33">
        <v>2.06666666666667</v>
      </c>
      <c r="M3089" s="7"/>
      <c r="N3089" s="7"/>
      <c r="O3089" s="19"/>
      <c r="P3089" s="19"/>
    </row>
    <row r="3090" ht="16.6" customHeight="1">
      <c r="A3090" s="29">
        <v>44440</v>
      </c>
      <c r="B3090" s="30">
        <v>33.8</v>
      </c>
      <c r="C3090" s="19">
        <v>35.6</v>
      </c>
      <c r="D3090" s="19">
        <v>35.9904761904762</v>
      </c>
      <c r="E3090" s="42"/>
      <c r="F3090" s="30">
        <v>19.1</v>
      </c>
      <c r="G3090" s="19">
        <v>19.3</v>
      </c>
      <c r="H3090" s="19">
        <v>18.8333333333333</v>
      </c>
      <c r="I3090" s="32"/>
      <c r="J3090" s="33">
        <v>0.254000000000003</v>
      </c>
      <c r="K3090" s="33">
        <v>0.334285714285714</v>
      </c>
      <c r="L3090" s="33">
        <v>0.847619047619048</v>
      </c>
      <c r="M3090" s="7"/>
      <c r="N3090" s="7"/>
      <c r="O3090" s="19"/>
      <c r="P3090" s="19"/>
    </row>
    <row r="3091" ht="16.6" customHeight="1">
      <c r="A3091" s="29">
        <v>44470</v>
      </c>
      <c r="B3091" s="30">
        <v>35.4</v>
      </c>
      <c r="C3091" s="19">
        <v>37.3</v>
      </c>
      <c r="D3091" s="19">
        <v>37.5095238095238</v>
      </c>
      <c r="E3091" s="42"/>
      <c r="F3091" s="30">
        <v>22.6</v>
      </c>
      <c r="G3091" s="19">
        <v>23.2</v>
      </c>
      <c r="H3091" s="19">
        <v>23.1619047619048</v>
      </c>
      <c r="I3091" s="32"/>
      <c r="J3091" s="33">
        <v>1.77800000000002</v>
      </c>
      <c r="K3091" s="33">
        <v>2.4</v>
      </c>
      <c r="L3091" s="33">
        <v>2.62857142857143</v>
      </c>
      <c r="M3091" s="7"/>
      <c r="N3091" s="7"/>
      <c r="O3091" s="19"/>
      <c r="P3091" s="19"/>
    </row>
    <row r="3092" ht="16.6" customHeight="1">
      <c r="A3092" s="29">
        <v>44501</v>
      </c>
      <c r="B3092" s="30">
        <v>36</v>
      </c>
      <c r="C3092" s="19">
        <v>38.2</v>
      </c>
      <c r="D3092" s="19">
        <v>38.4714285714286</v>
      </c>
      <c r="E3092" s="42"/>
      <c r="F3092" s="30">
        <v>25.4</v>
      </c>
      <c r="G3092" s="19">
        <v>25.6</v>
      </c>
      <c r="H3092" s="19">
        <v>25.6619047619048</v>
      </c>
      <c r="I3092" s="32"/>
      <c r="J3092" s="33">
        <v>24.8920000000003</v>
      </c>
      <c r="K3092" s="33">
        <v>20.8657142857143</v>
      </c>
      <c r="L3092" s="33">
        <v>15.1047619047619</v>
      </c>
      <c r="M3092" s="7"/>
      <c r="N3092" s="7"/>
      <c r="O3092" s="19">
        <f>AVERAGE(B3094,F3094)</f>
        <v>27.4916666666667</v>
      </c>
      <c r="P3092" t="s" s="34">
        <v>16</v>
      </c>
    </row>
    <row r="3093" ht="16.6" customHeight="1">
      <c r="A3093" s="29">
        <v>44531</v>
      </c>
      <c r="B3093" s="30">
        <v>35.7</v>
      </c>
      <c r="C3093" s="19">
        <v>37.2</v>
      </c>
      <c r="D3093" s="19">
        <v>37.4</v>
      </c>
      <c r="E3093" s="42"/>
      <c r="F3093" s="30">
        <v>26.2</v>
      </c>
      <c r="G3093" s="19">
        <v>26.3</v>
      </c>
      <c r="H3093" s="19">
        <v>26.3666666666667</v>
      </c>
      <c r="I3093" s="32"/>
      <c r="J3093" s="33">
        <v>113.030000000001</v>
      </c>
      <c r="K3093" s="33">
        <v>122.037142857143</v>
      </c>
      <c r="L3093" s="33">
        <v>126.561904761905</v>
      </c>
      <c r="M3093" s="7"/>
      <c r="N3093" s="7"/>
      <c r="O3093" s="19">
        <f>AVERAGE(D3094,H3094)</f>
        <v>28.1422709235209</v>
      </c>
      <c r="P3093" t="s" s="34">
        <v>17</v>
      </c>
    </row>
    <row r="3094" ht="16.6" customHeight="1">
      <c r="A3094" t="s" s="35">
        <v>18</v>
      </c>
      <c r="B3094" s="36">
        <f>AVERAGE(B3082:B3093)</f>
        <v>33.5</v>
      </c>
      <c r="C3094" s="36">
        <f>AVERAGE(C3082:C3093)</f>
        <v>34.7166666666667</v>
      </c>
      <c r="D3094" s="36">
        <f>AVERAGE(D3082:D3093)</f>
        <v>34.8779942279942</v>
      </c>
      <c r="E3094" s="42"/>
      <c r="F3094" s="36">
        <f>AVERAGE(F3082:F3093)</f>
        <v>21.4833333333333</v>
      </c>
      <c r="G3094" s="36">
        <f>AVERAGE(G3082:G3093)</f>
        <v>21.55</v>
      </c>
      <c r="H3094" s="36">
        <f>AVERAGE(H3082:H3093)</f>
        <v>21.4065476190476</v>
      </c>
      <c r="I3094" s="32"/>
      <c r="J3094" s="36">
        <f>AVERAGE(J3082:J3093)</f>
        <v>54.6311666666673</v>
      </c>
      <c r="K3094" s="36">
        <f>AVERAGE(K3082:K3093)</f>
        <v>53.4211904761905</v>
      </c>
      <c r="L3094" s="36">
        <f>AVERAGE(L3082:L3093)</f>
        <v>68.534126984127</v>
      </c>
      <c r="M3094" s="7"/>
      <c r="N3094" s="7"/>
      <c r="O3094" s="19">
        <f>O3093-O3092</f>
        <v>0.6506042568542</v>
      </c>
      <c r="P3094" t="s" s="39">
        <v>19</v>
      </c>
    </row>
    <row r="3095" ht="16.6" customHeight="1">
      <c r="A3095" s="77"/>
      <c r="B3095" s="76"/>
      <c r="C3095" s="76"/>
      <c r="D3095" t="s" s="40">
        <v>55</v>
      </c>
      <c r="E3095" s="42"/>
      <c r="F3095" s="76"/>
      <c r="G3095" s="76"/>
      <c r="H3095" t="s" s="40">
        <v>21</v>
      </c>
      <c r="I3095" s="32"/>
      <c r="J3095" s="59"/>
      <c r="K3095" s="59"/>
      <c r="L3095" s="59"/>
      <c r="M3095" s="43"/>
      <c r="N3095" s="19"/>
      <c r="O3095" s="19"/>
      <c r="P3095" s="19"/>
    </row>
    <row r="3096" ht="16.6" customHeight="1">
      <c r="A3096" s="77"/>
      <c r="B3096" s="76"/>
      <c r="C3096" s="76"/>
      <c r="D3096" s="76"/>
      <c r="E3096" s="42"/>
      <c r="F3096" s="76"/>
      <c r="G3096" s="76"/>
      <c r="H3096" s="76"/>
      <c r="I3096" s="32"/>
      <c r="J3096" s="59"/>
      <c r="K3096" s="59"/>
      <c r="L3096" s="59"/>
      <c r="M3096" s="43"/>
      <c r="N3096" s="19"/>
      <c r="O3096" s="19"/>
      <c r="P3096" s="28"/>
    </row>
    <row r="3097" ht="46.65" customHeight="1">
      <c r="A3097" t="s" s="20">
        <v>1297</v>
      </c>
      <c r="B3097" t="s" s="21">
        <v>545</v>
      </c>
      <c r="C3097" t="s" s="22">
        <v>1298</v>
      </c>
      <c r="D3097" t="s" s="22">
        <v>1298</v>
      </c>
      <c r="E3097" s="80"/>
      <c r="F3097" t="s" s="21">
        <v>548</v>
      </c>
      <c r="G3097" t="s" s="24">
        <v>1298</v>
      </c>
      <c r="H3097" t="s" s="24">
        <v>1298</v>
      </c>
      <c r="I3097" s="25"/>
      <c r="J3097" t="s" s="21">
        <v>1299</v>
      </c>
      <c r="K3097" t="s" s="26">
        <v>1300</v>
      </c>
      <c r="L3097" t="s" s="26">
        <v>1301</v>
      </c>
      <c r="M3097" t="s" s="45">
        <v>1302</v>
      </c>
      <c r="N3097" s="7"/>
      <c r="O3097" s="19"/>
      <c r="P3097" s="19"/>
    </row>
    <row r="3098" ht="16.6" customHeight="1">
      <c r="A3098" s="29">
        <v>44197</v>
      </c>
      <c r="B3098" s="30">
        <v>41.7</v>
      </c>
      <c r="C3098" s="19">
        <v>40.7</v>
      </c>
      <c r="D3098" s="19">
        <v>40.7</v>
      </c>
      <c r="E3098" s="42"/>
      <c r="F3098" s="30">
        <v>26.2</v>
      </c>
      <c r="G3098" s="19">
        <v>26.5</v>
      </c>
      <c r="H3098" s="19">
        <v>26.5</v>
      </c>
      <c r="I3098" s="32"/>
      <c r="J3098" s="33">
        <v>64.77000000000081</v>
      </c>
      <c r="K3098" s="33">
        <v>62.02</v>
      </c>
      <c r="L3098" s="33">
        <v>109.32</v>
      </c>
      <c r="M3098" s="7"/>
      <c r="N3098" s="7"/>
      <c r="O3098" s="19"/>
      <c r="P3098" s="19"/>
    </row>
    <row r="3099" ht="16.6" customHeight="1">
      <c r="A3099" s="29">
        <v>44228</v>
      </c>
      <c r="B3099" s="30">
        <v>40.6</v>
      </c>
      <c r="C3099" s="19">
        <v>39.6</v>
      </c>
      <c r="D3099" s="19">
        <v>39.6</v>
      </c>
      <c r="E3099" s="42"/>
      <c r="F3099" s="30">
        <v>25.8</v>
      </c>
      <c r="G3099" s="19">
        <v>26</v>
      </c>
      <c r="H3099" s="19">
        <v>26</v>
      </c>
      <c r="I3099" s="32"/>
      <c r="J3099" s="33">
        <v>75.18400000000091</v>
      </c>
      <c r="K3099" s="33">
        <v>70.5233333333333</v>
      </c>
      <c r="L3099" s="33">
        <v>74.1684210526316</v>
      </c>
      <c r="M3099" s="7"/>
      <c r="N3099" s="7"/>
      <c r="O3099" s="19"/>
      <c r="P3099" s="19"/>
    </row>
    <row r="3100" ht="16.6" customHeight="1">
      <c r="A3100" s="29">
        <v>44256</v>
      </c>
      <c r="B3100" s="30">
        <v>39.5</v>
      </c>
      <c r="C3100" s="19">
        <v>38.2</v>
      </c>
      <c r="D3100" s="19">
        <v>38.2</v>
      </c>
      <c r="E3100" s="42"/>
      <c r="F3100" s="30">
        <v>24.6</v>
      </c>
      <c r="G3100" s="19">
        <v>25.2</v>
      </c>
      <c r="H3100" s="19">
        <v>25.2</v>
      </c>
      <c r="I3100" s="32"/>
      <c r="J3100" s="33">
        <v>49.7840000000006</v>
      </c>
      <c r="K3100" s="33">
        <v>40.1833333333333</v>
      </c>
      <c r="L3100" s="33">
        <v>78.12</v>
      </c>
      <c r="M3100" s="7"/>
      <c r="N3100" s="7"/>
      <c r="O3100" s="19"/>
      <c r="P3100" s="19"/>
    </row>
    <row r="3101" ht="16.6" customHeight="1">
      <c r="A3101" s="29">
        <v>44287</v>
      </c>
      <c r="B3101" s="30">
        <v>36.3</v>
      </c>
      <c r="C3101" s="19">
        <v>36.3</v>
      </c>
      <c r="D3101" s="19">
        <v>36.3</v>
      </c>
      <c r="E3101" s="42"/>
      <c r="F3101" s="30">
        <v>21.2</v>
      </c>
      <c r="G3101" s="19">
        <v>22</v>
      </c>
      <c r="H3101" s="19">
        <v>22</v>
      </c>
      <c r="I3101" s="32"/>
      <c r="J3101" s="33">
        <v>21.5900000000003</v>
      </c>
      <c r="K3101" s="33">
        <v>14.8333333333333</v>
      </c>
      <c r="L3101" s="33">
        <v>20.33</v>
      </c>
      <c r="M3101" s="7"/>
      <c r="N3101" s="7"/>
      <c r="O3101" s="19"/>
      <c r="P3101" s="19"/>
    </row>
    <row r="3102" ht="16.6" customHeight="1">
      <c r="A3102" s="29">
        <v>44317</v>
      </c>
      <c r="B3102" s="30">
        <v>31</v>
      </c>
      <c r="C3102" s="19">
        <v>31.2</v>
      </c>
      <c r="D3102" s="19">
        <v>31.2</v>
      </c>
      <c r="E3102" s="42"/>
      <c r="F3102" s="30">
        <v>16.4</v>
      </c>
      <c r="G3102" s="19">
        <v>17.1</v>
      </c>
      <c r="H3102" s="19">
        <v>17.1</v>
      </c>
      <c r="I3102" s="32"/>
      <c r="J3102" s="33">
        <v>18.7960000000002</v>
      </c>
      <c r="K3102" s="33">
        <v>22.1266666666667</v>
      </c>
      <c r="L3102" s="33">
        <v>11.3238095238095</v>
      </c>
      <c r="M3102" s="7"/>
      <c r="N3102" s="7"/>
      <c r="O3102" s="19"/>
      <c r="P3102" s="19"/>
    </row>
    <row r="3103" ht="16.6" customHeight="1">
      <c r="A3103" s="29">
        <v>44348</v>
      </c>
      <c r="B3103" s="30">
        <v>26.9</v>
      </c>
      <c r="C3103" s="19">
        <v>27.1</v>
      </c>
      <c r="D3103" s="19">
        <v>27.1</v>
      </c>
      <c r="E3103" s="42"/>
      <c r="F3103" s="30">
        <v>12.7</v>
      </c>
      <c r="G3103" s="19">
        <v>13.3</v>
      </c>
      <c r="H3103" s="19">
        <v>13.3</v>
      </c>
      <c r="I3103" s="32"/>
      <c r="J3103" s="33">
        <v>28.1940000000003</v>
      </c>
      <c r="K3103" s="33">
        <v>31.2533333333333</v>
      </c>
      <c r="L3103" s="33">
        <v>22.9714285714286</v>
      </c>
      <c r="M3103" s="7"/>
      <c r="N3103" s="7"/>
      <c r="O3103" s="19"/>
      <c r="P3103" s="19"/>
    </row>
    <row r="3104" ht="16.6" customHeight="1">
      <c r="A3104" s="29">
        <v>44378</v>
      </c>
      <c r="B3104" s="30">
        <v>26.7</v>
      </c>
      <c r="C3104" s="19">
        <v>27.6</v>
      </c>
      <c r="D3104" s="19">
        <v>27.6</v>
      </c>
      <c r="E3104" s="42"/>
      <c r="F3104" s="30">
        <v>11.6</v>
      </c>
      <c r="G3104" s="19">
        <v>12.2</v>
      </c>
      <c r="H3104" s="19">
        <v>12.2</v>
      </c>
      <c r="I3104" s="32"/>
      <c r="J3104" s="33">
        <v>15.2400000000002</v>
      </c>
      <c r="K3104" s="33">
        <v>11.7733333333333</v>
      </c>
      <c r="L3104" s="33">
        <v>13.4857142857143</v>
      </c>
      <c r="M3104" s="7"/>
      <c r="N3104" s="7"/>
      <c r="O3104" s="19"/>
      <c r="P3104" s="19"/>
    </row>
    <row r="3105" ht="16.6" customHeight="1">
      <c r="A3105" s="29">
        <v>44409</v>
      </c>
      <c r="B3105" s="30">
        <v>29.8</v>
      </c>
      <c r="C3105" s="19">
        <v>30.3</v>
      </c>
      <c r="D3105" s="19">
        <v>30.3</v>
      </c>
      <c r="E3105" s="42"/>
      <c r="F3105" s="30">
        <v>13.3</v>
      </c>
      <c r="G3105" s="19">
        <v>13.1</v>
      </c>
      <c r="H3105" s="19">
        <v>13.1</v>
      </c>
      <c r="I3105" s="32"/>
      <c r="J3105" s="33">
        <v>6.09600000000007</v>
      </c>
      <c r="K3105" s="33">
        <v>6.58666666666667</v>
      </c>
      <c r="L3105" s="33">
        <v>0.6899999999999999</v>
      </c>
      <c r="M3105" s="7"/>
      <c r="N3105" s="7"/>
      <c r="O3105" s="19"/>
      <c r="P3105" s="19"/>
    </row>
    <row r="3106" ht="16.6" customHeight="1">
      <c r="A3106" s="29">
        <v>44440</v>
      </c>
      <c r="B3106" s="30">
        <v>34.1</v>
      </c>
      <c r="C3106" s="19">
        <v>34.9</v>
      </c>
      <c r="D3106" s="19">
        <v>34.9</v>
      </c>
      <c r="E3106" s="42"/>
      <c r="F3106" s="30">
        <v>16.4</v>
      </c>
      <c r="G3106" s="19">
        <v>16.8</v>
      </c>
      <c r="H3106" s="19">
        <v>16.8</v>
      </c>
      <c r="I3106" s="32"/>
      <c r="J3106" s="33">
        <v>0.254000000000003</v>
      </c>
      <c r="K3106" s="33">
        <v>0.43</v>
      </c>
      <c r="L3106" s="33">
        <v>3.52380952380952</v>
      </c>
      <c r="M3106" s="7"/>
      <c r="N3106" s="7"/>
      <c r="O3106" s="19"/>
      <c r="P3106" s="19"/>
    </row>
    <row r="3107" ht="16.6" customHeight="1">
      <c r="A3107" s="29">
        <v>44470</v>
      </c>
      <c r="B3107" s="30">
        <v>37.7</v>
      </c>
      <c r="C3107" s="19">
        <v>38.9</v>
      </c>
      <c r="D3107" s="19">
        <v>38.9</v>
      </c>
      <c r="E3107" s="42"/>
      <c r="F3107" s="30">
        <v>20</v>
      </c>
      <c r="G3107" s="19">
        <v>21.8</v>
      </c>
      <c r="H3107" s="19">
        <v>21.8</v>
      </c>
      <c r="I3107" s="32"/>
      <c r="J3107" s="33">
        <v>4.57200000000006</v>
      </c>
      <c r="K3107" s="33">
        <v>5.75333333333333</v>
      </c>
      <c r="L3107" s="33">
        <v>3.14285714285714</v>
      </c>
      <c r="M3107" s="7"/>
      <c r="N3107" s="7"/>
      <c r="O3107" s="19"/>
      <c r="P3107" s="19"/>
    </row>
    <row r="3108" ht="16.6" customHeight="1">
      <c r="A3108" s="29">
        <v>44501</v>
      </c>
      <c r="B3108" s="30">
        <v>41.1</v>
      </c>
      <c r="C3108" s="19">
        <v>40.9</v>
      </c>
      <c r="D3108" s="19">
        <v>40.9</v>
      </c>
      <c r="E3108" s="42"/>
      <c r="F3108" s="30">
        <v>23.7</v>
      </c>
      <c r="G3108" s="19">
        <v>24.2</v>
      </c>
      <c r="H3108" s="19">
        <v>24.2</v>
      </c>
      <c r="I3108" s="32"/>
      <c r="J3108" s="33">
        <v>9.39800000000011</v>
      </c>
      <c r="K3108" s="33">
        <v>7.81333333333333</v>
      </c>
      <c r="L3108" s="33">
        <v>9.9047619047619</v>
      </c>
      <c r="M3108" s="7"/>
      <c r="N3108" s="7"/>
      <c r="O3108" s="19">
        <f>AVERAGE(B3110,F3110)</f>
        <v>27.6708333333333</v>
      </c>
      <c r="P3108" t="s" s="34">
        <v>16</v>
      </c>
    </row>
    <row r="3109" ht="16.6" customHeight="1">
      <c r="A3109" s="29">
        <v>44531</v>
      </c>
      <c r="B3109" s="30">
        <v>41.6</v>
      </c>
      <c r="C3109" s="19">
        <v>41.9</v>
      </c>
      <c r="D3109" s="19">
        <v>41.9</v>
      </c>
      <c r="E3109" s="42"/>
      <c r="F3109" s="30">
        <v>25.2</v>
      </c>
      <c r="G3109" s="19">
        <v>26.2</v>
      </c>
      <c r="H3109" s="19">
        <v>26.2</v>
      </c>
      <c r="I3109" s="32"/>
      <c r="J3109" s="33">
        <v>37.5920000000005</v>
      </c>
      <c r="K3109" s="33">
        <v>38.8933333333333</v>
      </c>
      <c r="L3109" s="33">
        <v>37.6857142857143</v>
      </c>
      <c r="M3109" s="7"/>
      <c r="N3109" s="7"/>
      <c r="O3109" s="19">
        <f>AVERAGE(D3110,H3110)</f>
        <v>28</v>
      </c>
      <c r="P3109" t="s" s="34">
        <v>17</v>
      </c>
    </row>
    <row r="3110" ht="16.6" customHeight="1">
      <c r="A3110" t="s" s="35">
        <v>18</v>
      </c>
      <c r="B3110" s="36">
        <f>AVERAGE(B3098:B3109)</f>
        <v>35.5833333333333</v>
      </c>
      <c r="C3110" s="36">
        <f>AVERAGE(C3098:C3109)</f>
        <v>35.6333333333333</v>
      </c>
      <c r="D3110" s="36">
        <f>AVERAGE(D3098:D3109)</f>
        <v>35.6333333333333</v>
      </c>
      <c r="E3110" s="42"/>
      <c r="F3110" s="36">
        <f>AVERAGE(F3098:F3109)</f>
        <v>19.7583333333333</v>
      </c>
      <c r="G3110" s="36">
        <f>AVERAGE(G3098:G3109)</f>
        <v>20.3666666666667</v>
      </c>
      <c r="H3110" s="36">
        <f>AVERAGE(H3098:H3109)</f>
        <v>20.3666666666667</v>
      </c>
      <c r="I3110" s="32"/>
      <c r="J3110" s="36">
        <f>AVERAGE(J3098:J3109)</f>
        <v>27.6225000000003</v>
      </c>
      <c r="K3110" s="36">
        <f>AVERAGE(K3098:K3109)</f>
        <v>26.0158333333333</v>
      </c>
      <c r="L3110" s="36">
        <f>AVERAGE(L3098:L3109)</f>
        <v>32.0555430242272</v>
      </c>
      <c r="M3110" s="7"/>
      <c r="N3110" s="7"/>
      <c r="O3110" s="19">
        <f>O3109-O3108</f>
        <v>0.3291666666667</v>
      </c>
      <c r="P3110" t="s" s="39">
        <v>19</v>
      </c>
    </row>
    <row r="3111" ht="16.6" customHeight="1">
      <c r="A3111" t="s" s="40">
        <v>20</v>
      </c>
      <c r="B3111" s="76"/>
      <c r="C3111" s="76"/>
      <c r="D3111" s="76"/>
      <c r="E3111" s="42"/>
      <c r="F3111" s="76"/>
      <c r="G3111" s="76"/>
      <c r="H3111" t="s" s="40">
        <v>21</v>
      </c>
      <c r="I3111" s="32"/>
      <c r="J3111" s="59"/>
      <c r="K3111" s="59"/>
      <c r="L3111" s="59"/>
      <c r="M3111" s="43"/>
      <c r="N3111" s="19"/>
      <c r="O3111" s="19"/>
      <c r="P3111" s="19"/>
    </row>
    <row r="3112" ht="16.6" customHeight="1">
      <c r="A3112" s="77"/>
      <c r="B3112" s="76"/>
      <c r="C3112" s="76"/>
      <c r="D3112" s="76"/>
      <c r="E3112" s="42"/>
      <c r="F3112" s="76"/>
      <c r="G3112" s="76"/>
      <c r="H3112" s="76"/>
      <c r="I3112" s="32"/>
      <c r="J3112" s="59"/>
      <c r="K3112" s="59"/>
      <c r="L3112" s="59"/>
      <c r="M3112" s="43"/>
      <c r="N3112" s="28"/>
      <c r="O3112" s="28"/>
      <c r="P3112" s="19"/>
    </row>
    <row r="3113" ht="46.65" customHeight="1">
      <c r="A3113" t="s" s="20">
        <v>1303</v>
      </c>
      <c r="B3113" t="s" s="21">
        <v>57</v>
      </c>
      <c r="C3113" t="s" s="22">
        <v>1304</v>
      </c>
      <c r="D3113" t="s" s="22">
        <v>1305</v>
      </c>
      <c r="E3113" s="80"/>
      <c r="F3113" t="s" s="21">
        <v>60</v>
      </c>
      <c r="G3113" t="s" s="24">
        <v>1304</v>
      </c>
      <c r="H3113" t="s" s="24">
        <v>1305</v>
      </c>
      <c r="I3113" s="25"/>
      <c r="J3113" t="s" s="21">
        <v>754</v>
      </c>
      <c r="K3113" t="s" s="26">
        <v>1306</v>
      </c>
      <c r="L3113" t="s" s="26">
        <v>1307</v>
      </c>
      <c r="M3113" t="s" s="45">
        <v>1308</v>
      </c>
      <c r="N3113" s="7"/>
      <c r="O3113" s="19"/>
      <c r="P3113" s="19"/>
    </row>
    <row r="3114" ht="16.6" customHeight="1">
      <c r="A3114" s="29">
        <v>44197</v>
      </c>
      <c r="B3114" s="30">
        <v>34.3</v>
      </c>
      <c r="C3114" s="19">
        <v>36.4</v>
      </c>
      <c r="D3114" s="19">
        <v>36.6272727272727</v>
      </c>
      <c r="E3114" s="42"/>
      <c r="F3114" s="30">
        <v>26.3</v>
      </c>
      <c r="G3114" s="19">
        <v>25.7</v>
      </c>
      <c r="H3114" s="19">
        <v>26.1818181818182</v>
      </c>
      <c r="I3114" s="32"/>
      <c r="J3114" s="33">
        <v>38.6080000000005</v>
      </c>
      <c r="K3114" s="33">
        <v>38.4526315789474</v>
      </c>
      <c r="L3114" s="33">
        <v>85.3909090909091</v>
      </c>
      <c r="M3114" s="7"/>
      <c r="N3114" s="7"/>
      <c r="O3114" s="19"/>
      <c r="P3114" s="19"/>
    </row>
    <row r="3115" ht="16.6" customHeight="1">
      <c r="A3115" s="29">
        <v>44228</v>
      </c>
      <c r="B3115" s="30">
        <v>34.3</v>
      </c>
      <c r="C3115" s="19">
        <v>36.2</v>
      </c>
      <c r="D3115" s="19">
        <v>36.45</v>
      </c>
      <c r="E3115" s="42"/>
      <c r="F3115" s="30">
        <v>26.3</v>
      </c>
      <c r="G3115" s="19">
        <v>25.5</v>
      </c>
      <c r="H3115" s="19">
        <v>25.9681818181818</v>
      </c>
      <c r="I3115" s="32"/>
      <c r="J3115" s="33">
        <v>63.5000000000008</v>
      </c>
      <c r="K3115" s="33">
        <v>58.2473684210526</v>
      </c>
      <c r="L3115" s="33">
        <v>65.7181818181818</v>
      </c>
      <c r="M3115" s="7"/>
      <c r="N3115" s="7"/>
      <c r="O3115" s="19"/>
      <c r="P3115" s="19"/>
    </row>
    <row r="3116" ht="16.6" customHeight="1">
      <c r="A3116" s="29">
        <v>44256</v>
      </c>
      <c r="B3116" s="30">
        <v>34.7</v>
      </c>
      <c r="C3116" s="19">
        <v>36.8</v>
      </c>
      <c r="D3116" s="19">
        <v>36.6909090909091</v>
      </c>
      <c r="E3116" s="42"/>
      <c r="F3116" s="30">
        <v>25.3</v>
      </c>
      <c r="G3116" s="19">
        <v>24.6</v>
      </c>
      <c r="H3116" s="19">
        <v>25.1954545454545</v>
      </c>
      <c r="I3116" s="32"/>
      <c r="J3116" s="33">
        <v>76.9620000000009</v>
      </c>
      <c r="K3116" s="33">
        <v>80.4368421052632</v>
      </c>
      <c r="L3116" s="33">
        <v>94.3909090909091</v>
      </c>
      <c r="M3116" s="7"/>
      <c r="N3116" s="7"/>
      <c r="O3116" s="19"/>
      <c r="P3116" s="19"/>
    </row>
    <row r="3117" ht="16.6" customHeight="1">
      <c r="A3117" s="29">
        <v>44287</v>
      </c>
      <c r="B3117" s="30">
        <v>33.7</v>
      </c>
      <c r="C3117" s="19">
        <v>35.3</v>
      </c>
      <c r="D3117" s="19">
        <v>35.7318181818182</v>
      </c>
      <c r="E3117" s="42"/>
      <c r="F3117" s="30">
        <v>22</v>
      </c>
      <c r="G3117" s="19">
        <v>21.5</v>
      </c>
      <c r="H3117" s="19">
        <v>22.25</v>
      </c>
      <c r="I3117" s="32"/>
      <c r="J3117" s="33">
        <v>20.0660000000002</v>
      </c>
      <c r="K3117" s="33">
        <v>14.8578947368421</v>
      </c>
      <c r="L3117" s="33">
        <v>12.7545454545455</v>
      </c>
      <c r="M3117" s="7"/>
      <c r="N3117" s="7"/>
      <c r="O3117" s="19"/>
      <c r="P3117" s="19"/>
    </row>
    <row r="3118" ht="16.6" customHeight="1">
      <c r="A3118" s="29">
        <v>44317</v>
      </c>
      <c r="B3118" s="30">
        <v>29.6</v>
      </c>
      <c r="C3118" s="19">
        <v>30.7</v>
      </c>
      <c r="D3118" s="19">
        <v>31.5409090909091</v>
      </c>
      <c r="E3118" s="42"/>
      <c r="F3118" s="30">
        <v>17.4</v>
      </c>
      <c r="G3118" s="19">
        <v>17.3</v>
      </c>
      <c r="H3118" s="19">
        <v>17.6318181818182</v>
      </c>
      <c r="I3118" s="32"/>
      <c r="J3118" s="33">
        <v>27.6860000000003</v>
      </c>
      <c r="K3118" s="33">
        <v>22.8263157894737</v>
      </c>
      <c r="L3118" s="33">
        <v>17.5181818181818</v>
      </c>
      <c r="M3118" s="7"/>
      <c r="N3118" s="7"/>
      <c r="O3118" s="19"/>
      <c r="P3118" s="19"/>
    </row>
    <row r="3119" ht="16.6" customHeight="1">
      <c r="A3119" s="29">
        <v>44348</v>
      </c>
      <c r="B3119" s="30">
        <v>26.6</v>
      </c>
      <c r="C3119" s="19">
        <v>27.7</v>
      </c>
      <c r="D3119" s="19">
        <v>28.0409090909091</v>
      </c>
      <c r="E3119" s="42"/>
      <c r="F3119" s="30">
        <v>14.6</v>
      </c>
      <c r="G3119" s="19">
        <v>14.3</v>
      </c>
      <c r="H3119" s="19">
        <v>14.4727272727273</v>
      </c>
      <c r="I3119" s="32"/>
      <c r="J3119" s="33">
        <v>36.3220000000004</v>
      </c>
      <c r="K3119" s="33">
        <v>26.8736842105263</v>
      </c>
      <c r="L3119" s="33">
        <v>27.3545454545455</v>
      </c>
      <c r="M3119" s="7"/>
      <c r="N3119" s="7"/>
      <c r="O3119" s="19"/>
      <c r="P3119" s="19"/>
    </row>
    <row r="3120" ht="16.6" customHeight="1">
      <c r="A3120" s="29">
        <v>44378</v>
      </c>
      <c r="B3120" s="30">
        <v>25.9</v>
      </c>
      <c r="C3120" s="19">
        <v>27.3</v>
      </c>
      <c r="D3120" s="19">
        <v>28.2095238095238</v>
      </c>
      <c r="E3120" s="42"/>
      <c r="F3120" s="30">
        <v>13.1</v>
      </c>
      <c r="G3120" s="19">
        <v>12.5</v>
      </c>
      <c r="H3120" s="19">
        <v>13.2238095238095</v>
      </c>
      <c r="I3120" s="32"/>
      <c r="J3120" s="33">
        <v>12.7000000000002</v>
      </c>
      <c r="K3120" s="33">
        <v>7.91052631578947</v>
      </c>
      <c r="L3120" s="33">
        <v>12.3</v>
      </c>
      <c r="M3120" s="7"/>
      <c r="N3120" s="7"/>
      <c r="O3120" s="19"/>
      <c r="P3120" s="19"/>
    </row>
    <row r="3121" ht="16.6" customHeight="1">
      <c r="A3121" s="29">
        <v>44409</v>
      </c>
      <c r="B3121" s="30">
        <v>27.5</v>
      </c>
      <c r="C3121" s="19">
        <v>29.3</v>
      </c>
      <c r="D3121" s="19">
        <v>30.0809523809524</v>
      </c>
      <c r="E3121" s="42"/>
      <c r="F3121" s="30">
        <v>14.7</v>
      </c>
      <c r="G3121" s="19">
        <v>13.2</v>
      </c>
      <c r="H3121" s="19">
        <v>13.3047619047619</v>
      </c>
      <c r="I3121" s="32"/>
      <c r="J3121" s="33">
        <v>11.1760000000001</v>
      </c>
      <c r="K3121" s="33">
        <v>11.9947368421053</v>
      </c>
      <c r="L3121" s="33">
        <v>1.45714285714286</v>
      </c>
      <c r="M3121" s="7"/>
      <c r="N3121" s="7"/>
      <c r="O3121" s="19"/>
      <c r="P3121" s="19"/>
    </row>
    <row r="3122" ht="16.6" customHeight="1">
      <c r="A3122" s="29">
        <v>44440</v>
      </c>
      <c r="B3122" s="30">
        <v>30.2</v>
      </c>
      <c r="C3122" s="19">
        <v>32.5</v>
      </c>
      <c r="D3122" s="19">
        <v>33.052380952381</v>
      </c>
      <c r="E3122" s="42"/>
      <c r="F3122" s="30">
        <v>16.9</v>
      </c>
      <c r="G3122" s="19">
        <v>15.5</v>
      </c>
      <c r="H3122" s="19">
        <v>15.9809523809524</v>
      </c>
      <c r="I3122" s="32"/>
      <c r="J3122" s="33">
        <v>1.27000000000002</v>
      </c>
      <c r="K3122" s="33">
        <v>1.48947368421053</v>
      </c>
      <c r="L3122" s="33">
        <v>1.99047619047619</v>
      </c>
      <c r="M3122" s="7"/>
      <c r="N3122" s="7"/>
      <c r="O3122" s="19"/>
      <c r="P3122" s="19"/>
    </row>
    <row r="3123" ht="16.6" customHeight="1">
      <c r="A3123" s="29">
        <v>44470</v>
      </c>
      <c r="B3123" s="30">
        <v>31.7</v>
      </c>
      <c r="C3123" s="19">
        <v>35.1</v>
      </c>
      <c r="D3123" s="19">
        <v>36.2809523809524</v>
      </c>
      <c r="E3123" s="42"/>
      <c r="F3123" s="30">
        <v>20</v>
      </c>
      <c r="G3123" s="19">
        <v>18.6</v>
      </c>
      <c r="H3123" s="19">
        <v>19.8190476190476</v>
      </c>
      <c r="I3123" s="32"/>
      <c r="J3123" s="33">
        <v>1.01600000000001</v>
      </c>
      <c r="K3123" s="33">
        <v>1.63157894736842</v>
      </c>
      <c r="L3123" s="33">
        <v>0.76</v>
      </c>
      <c r="M3123" s="7"/>
      <c r="N3123" s="7"/>
      <c r="O3123" s="19"/>
      <c r="P3123" s="19"/>
    </row>
    <row r="3124" ht="16.6" customHeight="1">
      <c r="A3124" s="29">
        <v>44501</v>
      </c>
      <c r="B3124" s="30">
        <v>33.7</v>
      </c>
      <c r="C3124" s="19">
        <v>36.3</v>
      </c>
      <c r="D3124" s="19">
        <v>36.9047619047619</v>
      </c>
      <c r="E3124" s="42"/>
      <c r="F3124" s="30">
        <v>23.2</v>
      </c>
      <c r="G3124" s="19">
        <v>21.5</v>
      </c>
      <c r="H3124" s="19">
        <v>22.4190476190476</v>
      </c>
      <c r="I3124" s="32"/>
      <c r="J3124" s="33">
        <v>0.762000000000009</v>
      </c>
      <c r="K3124" s="33">
        <v>0.431578947368421</v>
      </c>
      <c r="L3124" s="33">
        <v>1.13333333333333</v>
      </c>
      <c r="M3124" s="7"/>
      <c r="N3124" s="7"/>
      <c r="O3124" s="19">
        <f>AVERAGE(B3126,F3126)</f>
        <v>25.875</v>
      </c>
      <c r="P3124" t="s" s="34">
        <v>16</v>
      </c>
    </row>
    <row r="3125" ht="16.6" customHeight="1">
      <c r="A3125" s="29">
        <v>44531</v>
      </c>
      <c r="B3125" s="30">
        <v>33.7</v>
      </c>
      <c r="C3125" s="19">
        <v>36.7</v>
      </c>
      <c r="D3125" s="19">
        <v>36.9380952380952</v>
      </c>
      <c r="E3125" s="42"/>
      <c r="F3125" s="30">
        <v>25.3</v>
      </c>
      <c r="G3125" s="19">
        <v>24.2</v>
      </c>
      <c r="H3125" s="19">
        <v>24.9952380952381</v>
      </c>
      <c r="I3125" s="32"/>
      <c r="J3125" s="33">
        <v>10.1600000000001</v>
      </c>
      <c r="K3125" s="33">
        <v>12.2105263157895</v>
      </c>
      <c r="L3125" s="33">
        <v>17.2</v>
      </c>
      <c r="M3125" s="7"/>
      <c r="N3125" s="7"/>
      <c r="O3125" s="19">
        <f>AVERAGE(D3126,H3126)</f>
        <v>26.9996392496393</v>
      </c>
      <c r="P3125" t="s" s="34">
        <v>17</v>
      </c>
    </row>
    <row r="3126" ht="16.6" customHeight="1">
      <c r="A3126" t="s" s="35">
        <v>18</v>
      </c>
      <c r="B3126" s="36">
        <f>AVERAGE(B3114:B3125)</f>
        <v>31.325</v>
      </c>
      <c r="C3126" s="36">
        <f>AVERAGE(C3114:C3125)</f>
        <v>33.3583333333333</v>
      </c>
      <c r="D3126" s="36">
        <f>AVERAGE(D3114:D3125)</f>
        <v>33.8790404040404</v>
      </c>
      <c r="E3126" s="42"/>
      <c r="F3126" s="36">
        <f>AVERAGE(F3114:F3125)</f>
        <v>20.425</v>
      </c>
      <c r="G3126" s="36">
        <f>AVERAGE(G3114:G3125)</f>
        <v>19.5333333333333</v>
      </c>
      <c r="H3126" s="36">
        <f>AVERAGE(H3114:H3125)</f>
        <v>20.1202380952381</v>
      </c>
      <c r="I3126" s="32"/>
      <c r="J3126" s="36">
        <f>AVERAGE(J3114:J3125)</f>
        <v>25.0190000000003</v>
      </c>
      <c r="K3126" s="36">
        <f>AVERAGE(K3114:K3125)</f>
        <v>23.1135964912281</v>
      </c>
      <c r="L3126" s="36">
        <f>AVERAGE(L3114:L3125)</f>
        <v>28.1640187590188</v>
      </c>
      <c r="M3126" s="7"/>
      <c r="N3126" s="7"/>
      <c r="O3126" s="19">
        <f>O3125-O3124</f>
        <v>1.1246392496393</v>
      </c>
      <c r="P3126" t="s" s="39">
        <v>19</v>
      </c>
    </row>
    <row r="3127" ht="16.6" customHeight="1">
      <c r="A3127" t="s" s="40">
        <v>20</v>
      </c>
      <c r="B3127" s="76"/>
      <c r="C3127" s="76"/>
      <c r="D3127" t="s" s="40">
        <v>55</v>
      </c>
      <c r="E3127" s="42"/>
      <c r="F3127" s="76"/>
      <c r="G3127" s="76"/>
      <c r="H3127" t="s" s="40">
        <v>21</v>
      </c>
      <c r="I3127" s="32"/>
      <c r="J3127" s="59"/>
      <c r="K3127" s="59"/>
      <c r="L3127" s="59"/>
      <c r="M3127" s="43"/>
      <c r="N3127" s="19"/>
      <c r="O3127" s="19"/>
      <c r="P3127" s="19"/>
    </row>
    <row r="3128" ht="16.6" customHeight="1">
      <c r="A3128" s="77"/>
      <c r="B3128" s="76"/>
      <c r="C3128" s="76"/>
      <c r="D3128" s="76"/>
      <c r="E3128" s="42"/>
      <c r="F3128" s="76"/>
      <c r="G3128" s="76"/>
      <c r="H3128" s="76"/>
      <c r="I3128" s="32"/>
      <c r="J3128" s="59"/>
      <c r="K3128" s="59"/>
      <c r="L3128" s="59"/>
      <c r="M3128" s="43"/>
      <c r="N3128" s="19"/>
      <c r="O3128" s="19"/>
      <c r="P3128" s="19"/>
    </row>
    <row r="3129" ht="46.65" customHeight="1">
      <c r="A3129" t="s" s="20">
        <v>1309</v>
      </c>
      <c r="B3129" t="s" s="21">
        <v>266</v>
      </c>
      <c r="C3129" t="s" s="22">
        <v>1310</v>
      </c>
      <c r="D3129" t="s" s="22">
        <v>1311</v>
      </c>
      <c r="E3129" s="80"/>
      <c r="F3129" t="s" s="21">
        <v>269</v>
      </c>
      <c r="G3129" t="s" s="24">
        <v>1310</v>
      </c>
      <c r="H3129" t="s" s="24">
        <v>1311</v>
      </c>
      <c r="I3129" s="32"/>
      <c r="J3129" t="s" s="21">
        <v>128</v>
      </c>
      <c r="K3129" t="s" s="26">
        <v>1312</v>
      </c>
      <c r="L3129" t="s" s="26">
        <v>1313</v>
      </c>
      <c r="M3129" t="s" s="45">
        <v>1314</v>
      </c>
      <c r="N3129" s="7"/>
      <c r="O3129" s="19"/>
      <c r="P3129" s="19"/>
    </row>
    <row r="3130" ht="16.6" customHeight="1">
      <c r="A3130" s="29">
        <v>44197</v>
      </c>
      <c r="B3130" s="30">
        <v>39.1</v>
      </c>
      <c r="C3130" s="19">
        <v>38.9</v>
      </c>
      <c r="D3130" s="19">
        <v>38.9</v>
      </c>
      <c r="E3130" s="42"/>
      <c r="F3130" s="30">
        <v>26.4</v>
      </c>
      <c r="G3130" s="19">
        <v>26.4</v>
      </c>
      <c r="H3130" s="19">
        <v>26.4</v>
      </c>
      <c r="I3130" s="32"/>
      <c r="J3130" s="33">
        <v>46.7360000000006</v>
      </c>
      <c r="K3130" s="33">
        <v>16.4166666666667</v>
      </c>
      <c r="L3130" s="33">
        <v>67.9368421052632</v>
      </c>
      <c r="M3130" s="7"/>
      <c r="N3130" s="7"/>
      <c r="O3130" s="19"/>
      <c r="P3130" s="19"/>
    </row>
    <row r="3131" ht="16.6" customHeight="1">
      <c r="A3131" s="29">
        <v>44228</v>
      </c>
      <c r="B3131" s="30">
        <v>38.2</v>
      </c>
      <c r="C3131" s="19">
        <v>38.1</v>
      </c>
      <c r="D3131" s="19">
        <v>38.1</v>
      </c>
      <c r="E3131" s="42"/>
      <c r="F3131" s="30">
        <v>26.3</v>
      </c>
      <c r="G3131" s="19">
        <v>26.2</v>
      </c>
      <c r="H3131" s="19">
        <v>26.2</v>
      </c>
      <c r="I3131" s="32"/>
      <c r="J3131" s="33">
        <v>56.8960000000007</v>
      </c>
      <c r="K3131" s="33">
        <v>58.1583333333333</v>
      </c>
      <c r="L3131" s="33">
        <v>60.9555555555556</v>
      </c>
      <c r="M3131" s="7"/>
      <c r="N3131" s="7"/>
      <c r="O3131" s="19"/>
      <c r="P3131" s="19"/>
    </row>
    <row r="3132" ht="16.6" customHeight="1">
      <c r="A3132" s="29">
        <v>44256</v>
      </c>
      <c r="B3132" s="30">
        <v>36.9</v>
      </c>
      <c r="C3132" s="19">
        <v>37.8</v>
      </c>
      <c r="D3132" s="19">
        <v>37.8</v>
      </c>
      <c r="E3132" s="42"/>
      <c r="F3132" s="30">
        <v>25.2</v>
      </c>
      <c r="G3132" s="19">
        <v>25.3</v>
      </c>
      <c r="H3132" s="19">
        <v>25.3</v>
      </c>
      <c r="I3132" s="32"/>
      <c r="J3132" s="33">
        <v>75.18400000000091</v>
      </c>
      <c r="K3132" s="33">
        <v>97.0833333333333</v>
      </c>
      <c r="L3132" s="33">
        <v>41.0555555555556</v>
      </c>
      <c r="M3132" s="7"/>
      <c r="N3132" s="7"/>
      <c r="O3132" s="19"/>
      <c r="P3132" s="19"/>
    </row>
    <row r="3133" ht="16.6" customHeight="1">
      <c r="A3133" s="29">
        <v>44287</v>
      </c>
      <c r="B3133" s="30">
        <v>34.6</v>
      </c>
      <c r="C3133" s="19">
        <v>36.3</v>
      </c>
      <c r="D3133" s="19">
        <v>36.3</v>
      </c>
      <c r="E3133" s="42"/>
      <c r="F3133" s="30">
        <v>21.4</v>
      </c>
      <c r="G3133" s="19">
        <v>21.9</v>
      </c>
      <c r="H3133" s="19">
        <v>21.9</v>
      </c>
      <c r="I3133" s="32"/>
      <c r="J3133" s="33">
        <v>33.0200000000004</v>
      </c>
      <c r="K3133" s="33">
        <v>18.7583333333333</v>
      </c>
      <c r="L3133" s="33">
        <v>8.65263157894737</v>
      </c>
      <c r="M3133" s="7"/>
      <c r="N3133" s="7"/>
      <c r="O3133" s="19"/>
      <c r="P3133" s="19"/>
    </row>
    <row r="3134" ht="16.6" customHeight="1">
      <c r="A3134" s="29">
        <v>44317</v>
      </c>
      <c r="B3134" s="30">
        <v>30.2</v>
      </c>
      <c r="C3134" s="19">
        <v>31.7</v>
      </c>
      <c r="D3134" s="19">
        <v>31.7</v>
      </c>
      <c r="E3134" s="42"/>
      <c r="F3134" s="30">
        <v>18.2</v>
      </c>
      <c r="G3134" s="19">
        <v>16.8</v>
      </c>
      <c r="H3134" s="19">
        <v>16.8</v>
      </c>
      <c r="I3134" s="32"/>
      <c r="J3134" s="33">
        <v>25.9080000000003</v>
      </c>
      <c r="K3134" s="33">
        <v>34.75</v>
      </c>
      <c r="L3134" s="33">
        <v>34.9157894736842</v>
      </c>
      <c r="M3134" s="7"/>
      <c r="N3134" s="7"/>
      <c r="O3134" s="19"/>
      <c r="P3134" s="19"/>
    </row>
    <row r="3135" ht="16.6" customHeight="1">
      <c r="A3135" s="29">
        <v>44348</v>
      </c>
      <c r="B3135" s="30">
        <v>26.3</v>
      </c>
      <c r="C3135" s="19">
        <v>28</v>
      </c>
      <c r="D3135" s="19">
        <v>28</v>
      </c>
      <c r="E3135" s="42"/>
      <c r="F3135" s="30">
        <v>14.7</v>
      </c>
      <c r="G3135" s="19">
        <v>13.6</v>
      </c>
      <c r="H3135" s="19">
        <v>13.6</v>
      </c>
      <c r="I3135" s="32"/>
      <c r="J3135" s="33">
        <v>29.2100000000004</v>
      </c>
      <c r="K3135" s="33">
        <v>17.7083333333333</v>
      </c>
      <c r="L3135" s="33">
        <v>30.0095238095238</v>
      </c>
      <c r="M3135" s="7"/>
      <c r="N3135" s="7"/>
      <c r="O3135" s="19"/>
      <c r="P3135" s="19"/>
    </row>
    <row r="3136" ht="16.6" customHeight="1">
      <c r="A3136" s="29">
        <v>44378</v>
      </c>
      <c r="B3136" s="30">
        <v>26</v>
      </c>
      <c r="C3136" s="19">
        <v>28</v>
      </c>
      <c r="D3136" s="19">
        <v>28</v>
      </c>
      <c r="E3136" s="42"/>
      <c r="F3136" s="30">
        <v>13.2</v>
      </c>
      <c r="G3136" s="19">
        <v>12.2</v>
      </c>
      <c r="H3136" s="19">
        <v>12.2</v>
      </c>
      <c r="I3136" s="32"/>
      <c r="J3136" s="33">
        <v>16.2560000000002</v>
      </c>
      <c r="K3136" s="33">
        <v>6.85</v>
      </c>
      <c r="L3136" s="33">
        <v>10.6666666666667</v>
      </c>
      <c r="M3136" s="7"/>
      <c r="N3136" s="7"/>
      <c r="O3136" s="19"/>
      <c r="P3136" s="19"/>
    </row>
    <row r="3137" ht="16.6" customHeight="1">
      <c r="A3137" s="29">
        <v>44409</v>
      </c>
      <c r="B3137" s="30">
        <v>28.3</v>
      </c>
      <c r="C3137" s="19">
        <v>30.3</v>
      </c>
      <c r="D3137" s="19">
        <v>30.3</v>
      </c>
      <c r="E3137" s="42"/>
      <c r="F3137" s="30">
        <v>14.2</v>
      </c>
      <c r="G3137" s="19">
        <v>12.5</v>
      </c>
      <c r="H3137" s="19">
        <v>12.5</v>
      </c>
      <c r="I3137" s="32"/>
      <c r="J3137" s="33">
        <v>5.33400000000007</v>
      </c>
      <c r="K3137" s="33">
        <v>5.31666666666667</v>
      </c>
      <c r="L3137" s="33">
        <v>0.78</v>
      </c>
      <c r="M3137" s="7"/>
      <c r="N3137" s="7"/>
      <c r="O3137" s="19"/>
      <c r="P3137" s="19"/>
    </row>
    <row r="3138" ht="16.6" customHeight="1">
      <c r="A3138" s="29">
        <v>44440</v>
      </c>
      <c r="B3138" s="30">
        <v>32.1</v>
      </c>
      <c r="C3138" s="19">
        <v>33.6</v>
      </c>
      <c r="D3138" s="19">
        <v>33.6</v>
      </c>
      <c r="E3138" s="42"/>
      <c r="F3138" s="30">
        <v>16.4</v>
      </c>
      <c r="G3138" s="19">
        <v>15.5</v>
      </c>
      <c r="H3138" s="19">
        <v>15.5</v>
      </c>
      <c r="I3138" s="32"/>
      <c r="J3138" s="33">
        <v>1.77800000000002</v>
      </c>
      <c r="K3138" s="33">
        <v>3.6</v>
      </c>
      <c r="L3138" s="33">
        <v>1.86</v>
      </c>
      <c r="M3138" s="7"/>
      <c r="N3138" s="7"/>
      <c r="O3138" s="19"/>
      <c r="P3138" s="19"/>
    </row>
    <row r="3139" ht="16.6" customHeight="1">
      <c r="A3139" s="29">
        <v>44470</v>
      </c>
      <c r="B3139" s="30">
        <v>34.7</v>
      </c>
      <c r="C3139" s="19">
        <v>37.5</v>
      </c>
      <c r="D3139" s="19">
        <v>37.5</v>
      </c>
      <c r="E3139" s="42"/>
      <c r="F3139" s="30">
        <v>18.9</v>
      </c>
      <c r="G3139" s="19">
        <v>19.8</v>
      </c>
      <c r="H3139" s="19">
        <v>19.8</v>
      </c>
      <c r="I3139" s="32"/>
      <c r="J3139" s="33">
        <v>0.254000000000003</v>
      </c>
      <c r="K3139" s="33">
        <v>2.85833333333333</v>
      </c>
      <c r="L3139" s="33">
        <v>1.45</v>
      </c>
      <c r="M3139" s="7"/>
      <c r="N3139" s="7"/>
      <c r="O3139" s="19"/>
      <c r="P3139" s="19"/>
    </row>
    <row r="3140" ht="16.6" customHeight="1">
      <c r="A3140" s="29">
        <v>44501</v>
      </c>
      <c r="B3140" s="30">
        <v>38.6</v>
      </c>
      <c r="C3140" s="19">
        <v>38.9</v>
      </c>
      <c r="D3140" s="19">
        <v>38.9</v>
      </c>
      <c r="E3140" s="42"/>
      <c r="F3140" s="30">
        <v>22.9</v>
      </c>
      <c r="G3140" s="19">
        <v>22.4</v>
      </c>
      <c r="H3140" s="19">
        <v>22.4</v>
      </c>
      <c r="I3140" s="32"/>
      <c r="J3140" s="33">
        <v>1.52400000000002</v>
      </c>
      <c r="K3140" s="33">
        <v>2.5</v>
      </c>
      <c r="L3140" s="33">
        <v>2.21</v>
      </c>
      <c r="M3140" s="7"/>
      <c r="N3140" s="7"/>
      <c r="O3140" s="19">
        <f>AVERAGE(B3142,F3142)</f>
        <v>26.9083333333334</v>
      </c>
      <c r="P3140" t="s" s="34">
        <v>16</v>
      </c>
    </row>
    <row r="3141" ht="16.6" customHeight="1">
      <c r="A3141" s="29">
        <v>44531</v>
      </c>
      <c r="B3141" s="30">
        <v>38.4</v>
      </c>
      <c r="C3141" s="19">
        <v>39.4</v>
      </c>
      <c r="D3141" s="19">
        <v>39.4</v>
      </c>
      <c r="E3141" s="42"/>
      <c r="F3141" s="30">
        <v>24.6</v>
      </c>
      <c r="G3141" s="19">
        <v>24.9</v>
      </c>
      <c r="H3141" s="19">
        <v>24.9</v>
      </c>
      <c r="I3141" s="32"/>
      <c r="J3141" s="33">
        <v>8.890000000000111</v>
      </c>
      <c r="K3141" s="33">
        <v>14.0083333333333</v>
      </c>
      <c r="L3141" s="33">
        <v>16.24</v>
      </c>
      <c r="M3141" s="7"/>
      <c r="N3141" s="7"/>
      <c r="O3141" s="19">
        <f>AVERAGE(D3142,H3142)</f>
        <v>27.3333333333334</v>
      </c>
      <c r="P3141" t="s" s="34">
        <v>17</v>
      </c>
    </row>
    <row r="3142" ht="16.6" customHeight="1">
      <c r="A3142" t="s" s="35">
        <v>18</v>
      </c>
      <c r="B3142" s="36">
        <f>AVERAGE(B3130:B3141)</f>
        <v>33.6166666666667</v>
      </c>
      <c r="C3142" s="36">
        <f>AVERAGE(C3130:C3141)</f>
        <v>34.875</v>
      </c>
      <c r="D3142" s="36">
        <f>AVERAGE(D3130:D3141)</f>
        <v>34.875</v>
      </c>
      <c r="E3142" s="42"/>
      <c r="F3142" s="36">
        <f>AVERAGE(F3130:F3141)</f>
        <v>20.2</v>
      </c>
      <c r="G3142" s="36">
        <f>AVERAGE(G3130:G3141)</f>
        <v>19.7916666666667</v>
      </c>
      <c r="H3142" s="36">
        <f>AVERAGE(H3130:H3141)</f>
        <v>19.7916666666667</v>
      </c>
      <c r="I3142" s="32"/>
      <c r="J3142" s="36">
        <f>AVERAGE(J3130:J3141)</f>
        <v>25.0825000000003</v>
      </c>
      <c r="K3142" s="36">
        <f>AVERAGE(K3130:K3141)</f>
        <v>23.1673611111111</v>
      </c>
      <c r="L3142" s="36">
        <f>AVERAGE(L3130:L3141)</f>
        <v>23.0610470620997</v>
      </c>
      <c r="M3142" s="7"/>
      <c r="N3142" s="7"/>
      <c r="O3142" s="19">
        <f>O3141-O3140</f>
        <v>0.425</v>
      </c>
      <c r="P3142" t="s" s="39">
        <v>19</v>
      </c>
    </row>
    <row r="3143" ht="16.6" customHeight="1">
      <c r="A3143" s="77"/>
      <c r="B3143" s="76"/>
      <c r="C3143" s="76"/>
      <c r="D3143" t="s" s="40">
        <v>55</v>
      </c>
      <c r="E3143" s="42"/>
      <c r="F3143" s="76"/>
      <c r="G3143" s="76"/>
      <c r="H3143" t="s" s="40">
        <v>21</v>
      </c>
      <c r="I3143" s="32"/>
      <c r="J3143" s="59"/>
      <c r="K3143" s="59"/>
      <c r="L3143" s="59"/>
      <c r="M3143" s="43"/>
      <c r="N3143" s="19"/>
      <c r="O3143" s="19"/>
      <c r="P3143" s="19"/>
    </row>
    <row r="3144" ht="16.6" customHeight="1">
      <c r="A3144" s="77"/>
      <c r="B3144" s="76"/>
      <c r="C3144" s="76"/>
      <c r="D3144" s="76"/>
      <c r="E3144" s="42"/>
      <c r="F3144" s="76"/>
      <c r="G3144" s="76"/>
      <c r="H3144" s="76"/>
      <c r="I3144" s="32"/>
      <c r="J3144" s="59"/>
      <c r="K3144" s="59"/>
      <c r="L3144" s="59"/>
      <c r="M3144" s="43"/>
      <c r="N3144" s="28"/>
      <c r="O3144" s="19"/>
      <c r="P3144" s="28"/>
    </row>
    <row r="3145" ht="46.65" customHeight="1">
      <c r="A3145" t="s" s="20">
        <v>1315</v>
      </c>
      <c r="B3145" t="s" s="21">
        <v>1089</v>
      </c>
      <c r="C3145" t="s" s="22">
        <v>1316</v>
      </c>
      <c r="D3145" t="s" s="22">
        <v>1317</v>
      </c>
      <c r="E3145" s="80"/>
      <c r="F3145" t="s" s="21">
        <v>1092</v>
      </c>
      <c r="G3145" t="s" s="24">
        <v>1316</v>
      </c>
      <c r="H3145" t="s" s="24">
        <v>1317</v>
      </c>
      <c r="I3145" s="32"/>
      <c r="J3145" t="s" s="21">
        <v>305</v>
      </c>
      <c r="K3145" t="s" s="26">
        <v>1318</v>
      </c>
      <c r="L3145" t="s" s="26">
        <v>1319</v>
      </c>
      <c r="M3145" t="s" s="81">
        <v>1320</v>
      </c>
      <c r="N3145" s="7"/>
      <c r="O3145" s="19"/>
      <c r="P3145" s="19"/>
    </row>
    <row r="3146" ht="16.6" customHeight="1">
      <c r="A3146" s="29">
        <v>44197</v>
      </c>
      <c r="B3146" s="30">
        <v>36.3</v>
      </c>
      <c r="C3146" s="19">
        <v>36.5</v>
      </c>
      <c r="D3146" s="19">
        <v>36.8227272727273</v>
      </c>
      <c r="E3146" s="42"/>
      <c r="F3146" s="30">
        <v>23.3</v>
      </c>
      <c r="G3146" s="19">
        <v>24.5</v>
      </c>
      <c r="H3146" s="19">
        <v>25.1545454545455</v>
      </c>
      <c r="I3146" s="32"/>
      <c r="J3146" s="33">
        <v>22.6060000000003</v>
      </c>
      <c r="K3146" s="33">
        <v>24.5657142857143</v>
      </c>
      <c r="L3146" s="33">
        <v>31.8818181818182</v>
      </c>
      <c r="M3146" s="7"/>
      <c r="N3146" s="7"/>
      <c r="O3146" s="19"/>
      <c r="P3146" s="19"/>
    </row>
    <row r="3147" ht="16.6" customHeight="1">
      <c r="A3147" s="29">
        <v>44228</v>
      </c>
      <c r="B3147" s="30">
        <v>35.8</v>
      </c>
      <c r="C3147" s="19">
        <v>36.3</v>
      </c>
      <c r="D3147" s="19">
        <v>36.4681818181818</v>
      </c>
      <c r="E3147" s="42"/>
      <c r="F3147" s="30">
        <v>23.7</v>
      </c>
      <c r="G3147" s="19">
        <v>25.1</v>
      </c>
      <c r="H3147" s="19">
        <v>25.55</v>
      </c>
      <c r="I3147" s="32"/>
      <c r="J3147" s="33">
        <v>29.7180000000004</v>
      </c>
      <c r="K3147" s="33">
        <v>33.3857142857143</v>
      </c>
      <c r="L3147" s="33">
        <v>41.8666666666667</v>
      </c>
      <c r="M3147" s="7"/>
      <c r="N3147" s="7"/>
      <c r="O3147" s="19"/>
      <c r="P3147" s="19"/>
    </row>
    <row r="3148" ht="16.6" customHeight="1">
      <c r="A3148" s="29">
        <v>44256</v>
      </c>
      <c r="B3148" s="30">
        <v>35.6</v>
      </c>
      <c r="C3148" s="19">
        <v>36.2</v>
      </c>
      <c r="D3148" s="19">
        <v>36.5</v>
      </c>
      <c r="E3148" s="42"/>
      <c r="F3148" s="30">
        <v>22.8</v>
      </c>
      <c r="G3148" s="19">
        <v>24.3</v>
      </c>
      <c r="H3148" s="19">
        <v>25.1181818181818</v>
      </c>
      <c r="I3148" s="32"/>
      <c r="J3148" s="33">
        <v>36.0680000000004</v>
      </c>
      <c r="K3148" s="33">
        <v>39.5114285714286</v>
      </c>
      <c r="L3148" s="33">
        <v>72.1818181818182</v>
      </c>
      <c r="M3148" s="7"/>
      <c r="N3148" s="7"/>
      <c r="O3148" s="19"/>
      <c r="P3148" s="19"/>
    </row>
    <row r="3149" ht="16.6" customHeight="1">
      <c r="A3149" s="29">
        <v>44287</v>
      </c>
      <c r="B3149" s="30">
        <v>33.6</v>
      </c>
      <c r="C3149" s="19">
        <v>34</v>
      </c>
      <c r="D3149" s="19">
        <v>34.6590909090909</v>
      </c>
      <c r="E3149" s="42"/>
      <c r="F3149" s="30">
        <v>19.6</v>
      </c>
      <c r="G3149" s="19">
        <v>21.6</v>
      </c>
      <c r="H3149" s="19">
        <v>22.5409090909091</v>
      </c>
      <c r="I3149" s="32"/>
      <c r="J3149" s="33">
        <v>22.0980000000003</v>
      </c>
      <c r="K3149" s="33">
        <v>26.4057142857143</v>
      </c>
      <c r="L3149" s="33">
        <v>10.8727272727273</v>
      </c>
      <c r="M3149" s="7"/>
      <c r="N3149" s="7"/>
      <c r="O3149" s="19"/>
      <c r="P3149" s="19"/>
    </row>
    <row r="3150" ht="16.6" customHeight="1">
      <c r="A3150" s="29">
        <v>44317</v>
      </c>
      <c r="B3150" s="30">
        <v>28.9</v>
      </c>
      <c r="C3150" s="19">
        <v>29.4</v>
      </c>
      <c r="D3150" s="19">
        <v>30.3409090909091</v>
      </c>
      <c r="E3150" s="42"/>
      <c r="F3150" s="30">
        <v>15.6</v>
      </c>
      <c r="G3150" s="19">
        <v>17.4</v>
      </c>
      <c r="H3150" s="19">
        <v>18.0090909090909</v>
      </c>
      <c r="I3150" s="32"/>
      <c r="J3150" s="33">
        <v>38.1000000000005</v>
      </c>
      <c r="K3150" s="33">
        <v>35.1342857142857</v>
      </c>
      <c r="L3150" s="33">
        <v>27.3272727272727</v>
      </c>
      <c r="M3150" s="7"/>
      <c r="N3150" s="7"/>
      <c r="O3150" s="19"/>
      <c r="P3150" s="19"/>
    </row>
    <row r="3151" ht="16.6" customHeight="1">
      <c r="A3151" s="29">
        <v>44348</v>
      </c>
      <c r="B3151" s="30">
        <v>25.3</v>
      </c>
      <c r="C3151" s="19">
        <v>26</v>
      </c>
      <c r="D3151" s="19">
        <v>26.7909090909091</v>
      </c>
      <c r="E3151" s="42"/>
      <c r="F3151" s="30">
        <v>12.6</v>
      </c>
      <c r="G3151" s="19">
        <v>14.4</v>
      </c>
      <c r="H3151" s="19">
        <v>14.9</v>
      </c>
      <c r="I3151" s="32"/>
      <c r="J3151" s="33">
        <v>44.9580000000005</v>
      </c>
      <c r="K3151" s="33">
        <v>47.5628571428571</v>
      </c>
      <c r="L3151" s="33">
        <v>35.9</v>
      </c>
      <c r="M3151" s="7"/>
      <c r="N3151" s="7"/>
      <c r="O3151" s="19"/>
      <c r="P3151" s="19"/>
    </row>
    <row r="3152" ht="16.6" customHeight="1">
      <c r="A3152" s="29">
        <v>44378</v>
      </c>
      <c r="B3152" s="30">
        <v>24.8</v>
      </c>
      <c r="C3152" s="19">
        <v>25.5</v>
      </c>
      <c r="D3152" s="19">
        <v>26.5904761904762</v>
      </c>
      <c r="E3152" s="42"/>
      <c r="F3152" s="30">
        <v>11.1</v>
      </c>
      <c r="G3152" s="19">
        <v>13.1</v>
      </c>
      <c r="H3152" s="19">
        <v>13.9428571428571</v>
      </c>
      <c r="I3152" s="32"/>
      <c r="J3152" s="33">
        <v>20.8280000000003</v>
      </c>
      <c r="K3152" s="33">
        <v>21.3257142857143</v>
      </c>
      <c r="L3152" s="33">
        <v>16.6272727272727</v>
      </c>
      <c r="M3152" s="7"/>
      <c r="N3152" s="7"/>
      <c r="O3152" s="19"/>
      <c r="P3152" s="19"/>
    </row>
    <row r="3153" ht="16.6" customHeight="1">
      <c r="A3153" s="29">
        <v>44409</v>
      </c>
      <c r="B3153" s="30">
        <v>26.6</v>
      </c>
      <c r="C3153" s="19">
        <v>27.4</v>
      </c>
      <c r="D3153" s="19">
        <v>28.3333333333333</v>
      </c>
      <c r="E3153" s="42"/>
      <c r="F3153" s="30">
        <v>11.8</v>
      </c>
      <c r="G3153" s="19">
        <v>13.6</v>
      </c>
      <c r="H3153" s="19">
        <v>14.3809523809524</v>
      </c>
      <c r="I3153" s="32"/>
      <c r="J3153" s="33">
        <v>9.90600000000012</v>
      </c>
      <c r="K3153" s="33">
        <v>9.04857142857143</v>
      </c>
      <c r="L3153" s="33">
        <v>2.1047619047619</v>
      </c>
      <c r="M3153" s="7"/>
      <c r="N3153" s="7"/>
      <c r="O3153" s="19"/>
      <c r="P3153" s="19"/>
    </row>
    <row r="3154" ht="16.6" customHeight="1">
      <c r="A3154" s="29">
        <v>44440</v>
      </c>
      <c r="B3154" s="30">
        <v>29.4</v>
      </c>
      <c r="C3154" s="19">
        <v>30.2</v>
      </c>
      <c r="D3154" s="19">
        <v>30.7857142857143</v>
      </c>
      <c r="E3154" s="42"/>
      <c r="F3154" s="30">
        <v>13.6</v>
      </c>
      <c r="G3154" s="19">
        <v>15.5</v>
      </c>
      <c r="H3154" s="19">
        <v>16.2857142857143</v>
      </c>
      <c r="I3154" s="32"/>
      <c r="J3154" s="33">
        <v>1.27000000000002</v>
      </c>
      <c r="K3154" s="33">
        <v>1.51428571428571</v>
      </c>
      <c r="L3154" s="33">
        <v>1.1047619047619</v>
      </c>
      <c r="M3154" s="7"/>
      <c r="N3154" s="7"/>
      <c r="O3154" s="19"/>
      <c r="P3154" s="19"/>
    </row>
    <row r="3155" ht="16.6" customHeight="1">
      <c r="A3155" s="29">
        <v>44470</v>
      </c>
      <c r="B3155" s="30">
        <v>31.8</v>
      </c>
      <c r="C3155" s="19">
        <v>33</v>
      </c>
      <c r="D3155" s="19">
        <v>33.7428571428571</v>
      </c>
      <c r="E3155" s="42"/>
      <c r="F3155" s="30">
        <v>15.9</v>
      </c>
      <c r="G3155" s="19">
        <v>18</v>
      </c>
      <c r="H3155" s="19">
        <v>19.0571428571429</v>
      </c>
      <c r="I3155" s="32"/>
      <c r="J3155" s="33">
        <v>0.508000000000006</v>
      </c>
      <c r="K3155" s="33">
        <v>0.674285714285714</v>
      </c>
      <c r="L3155" s="33">
        <v>0.914285714285714</v>
      </c>
      <c r="M3155" s="7"/>
      <c r="N3155" s="7"/>
      <c r="O3155" s="19"/>
      <c r="P3155" s="19"/>
    </row>
    <row r="3156" ht="16.6" customHeight="1">
      <c r="A3156" s="29">
        <v>44501</v>
      </c>
      <c r="B3156" s="30">
        <v>34.4</v>
      </c>
      <c r="C3156" s="19">
        <v>34.4</v>
      </c>
      <c r="D3156" s="19">
        <v>34.552380952381</v>
      </c>
      <c r="E3156" s="42"/>
      <c r="F3156" s="30">
        <v>18.9</v>
      </c>
      <c r="G3156" s="19">
        <v>20.2</v>
      </c>
      <c r="H3156" s="19">
        <v>20.7857142857143</v>
      </c>
      <c r="I3156" s="32"/>
      <c r="J3156" s="33">
        <v>0.508000000000006</v>
      </c>
      <c r="K3156" s="33">
        <v>0.342857142857143</v>
      </c>
      <c r="L3156" s="33">
        <v>1.75238095238095</v>
      </c>
      <c r="M3156" s="7"/>
      <c r="N3156" s="7"/>
      <c r="O3156" s="19">
        <f>AVERAGE(B3158,F3158)</f>
        <v>24.5166666666667</v>
      </c>
      <c r="P3156" t="s" s="34">
        <v>16</v>
      </c>
    </row>
    <row r="3157" ht="16.6" customHeight="1">
      <c r="A3157" s="29">
        <v>44531</v>
      </c>
      <c r="B3157" s="30">
        <v>35.7</v>
      </c>
      <c r="C3157" s="19">
        <v>36</v>
      </c>
      <c r="D3157" s="19">
        <v>36.0714285714286</v>
      </c>
      <c r="E3157" s="42"/>
      <c r="F3157" s="30">
        <v>21.3</v>
      </c>
      <c r="G3157" s="19">
        <v>22.5</v>
      </c>
      <c r="H3157" s="19">
        <v>23.2809523809524</v>
      </c>
      <c r="I3157" s="32"/>
      <c r="J3157" s="33">
        <v>3.55600000000004</v>
      </c>
      <c r="K3157" s="33">
        <v>4.58285714285714</v>
      </c>
      <c r="L3157" s="33">
        <v>2.87619047619048</v>
      </c>
      <c r="M3157" s="7"/>
      <c r="N3157" s="7"/>
      <c r="O3157" s="19">
        <f>AVERAGE(D3158,H3158)</f>
        <v>26.2776695526696</v>
      </c>
      <c r="P3157" t="s" s="34">
        <v>17</v>
      </c>
    </row>
    <row r="3158" ht="16.6" customHeight="1">
      <c r="A3158" t="s" s="35">
        <v>18</v>
      </c>
      <c r="B3158" s="36">
        <f>AVERAGE(B3146:B3157)</f>
        <v>31.5166666666667</v>
      </c>
      <c r="C3158" s="36">
        <f>AVERAGE(C3146:C3157)</f>
        <v>32.075</v>
      </c>
      <c r="D3158" s="36">
        <f>AVERAGE(D3146:D3157)</f>
        <v>32.6381673881674</v>
      </c>
      <c r="E3158" s="42"/>
      <c r="F3158" s="36">
        <f>AVERAGE(F3146:F3157)</f>
        <v>17.5166666666667</v>
      </c>
      <c r="G3158" s="36">
        <f>AVERAGE(G3146:G3157)</f>
        <v>19.1833333333333</v>
      </c>
      <c r="H3158" s="36">
        <f>AVERAGE(H3146:H3157)</f>
        <v>19.9171717171717</v>
      </c>
      <c r="I3158" s="32"/>
      <c r="J3158" s="36">
        <f>AVERAGE(J3146:J3157)</f>
        <v>19.1770000000002</v>
      </c>
      <c r="K3158" s="36">
        <f>AVERAGE(K3146:K3157)</f>
        <v>20.3378571428571</v>
      </c>
      <c r="L3158" s="36">
        <f>AVERAGE(L3146:L3157)</f>
        <v>20.4508297258297</v>
      </c>
      <c r="M3158" s="7"/>
      <c r="N3158" s="7"/>
      <c r="O3158" s="19">
        <f>O3157-O3156</f>
        <v>1.7610028860029</v>
      </c>
      <c r="P3158" t="s" s="39">
        <v>19</v>
      </c>
    </row>
    <row r="3159" ht="16.6" customHeight="1">
      <c r="A3159" s="77"/>
      <c r="B3159" s="76"/>
      <c r="C3159" s="76"/>
      <c r="D3159" t="s" s="40">
        <v>55</v>
      </c>
      <c r="E3159" s="42"/>
      <c r="F3159" s="76"/>
      <c r="G3159" s="76"/>
      <c r="H3159" t="s" s="40">
        <v>21</v>
      </c>
      <c r="I3159" s="32"/>
      <c r="J3159" s="59"/>
      <c r="K3159" s="59"/>
      <c r="L3159" s="59"/>
      <c r="M3159" s="43"/>
      <c r="N3159" s="19"/>
      <c r="O3159" s="19"/>
      <c r="P3159" s="19"/>
    </row>
    <row r="3160" ht="16.6" customHeight="1">
      <c r="A3160" s="77"/>
      <c r="B3160" s="76"/>
      <c r="C3160" s="76"/>
      <c r="D3160" s="76"/>
      <c r="E3160" s="42"/>
      <c r="F3160" s="76"/>
      <c r="G3160" s="76"/>
      <c r="H3160" s="76"/>
      <c r="I3160" s="32"/>
      <c r="J3160" s="59"/>
      <c r="K3160" s="59"/>
      <c r="L3160" s="59"/>
      <c r="M3160" s="43"/>
      <c r="N3160" s="28"/>
      <c r="O3160" s="28"/>
      <c r="P3160" s="19"/>
    </row>
    <row r="3161" ht="46.65" customHeight="1">
      <c r="A3161" t="s" s="20">
        <v>1321</v>
      </c>
      <c r="B3161" t="s" s="21">
        <v>750</v>
      </c>
      <c r="C3161" t="s" s="22">
        <v>1322</v>
      </c>
      <c r="D3161" t="s" s="22">
        <v>1323</v>
      </c>
      <c r="E3161" s="80"/>
      <c r="F3161" t="s" s="21">
        <v>753</v>
      </c>
      <c r="G3161" t="s" s="24">
        <v>1322</v>
      </c>
      <c r="H3161" t="s" s="24">
        <v>1323</v>
      </c>
      <c r="I3161" s="25"/>
      <c r="J3161" t="s" s="21">
        <v>232</v>
      </c>
      <c r="K3161" t="s" s="26">
        <v>1324</v>
      </c>
      <c r="L3161" t="s" s="26">
        <v>1325</v>
      </c>
      <c r="M3161" t="s" s="45">
        <v>1326</v>
      </c>
      <c r="N3161" s="7"/>
      <c r="O3161" s="19"/>
      <c r="P3161" s="19"/>
    </row>
    <row r="3162" ht="16.6" customHeight="1">
      <c r="A3162" s="29">
        <v>44197</v>
      </c>
      <c r="B3162" s="30">
        <v>30.9</v>
      </c>
      <c r="C3162" s="19">
        <v>31.4</v>
      </c>
      <c r="D3162" s="19">
        <v>31.7454545454545</v>
      </c>
      <c r="E3162" s="42"/>
      <c r="F3162" s="30">
        <v>21.9</v>
      </c>
      <c r="G3162" s="19">
        <v>22.6</v>
      </c>
      <c r="H3162" s="19">
        <v>23.0227272727273</v>
      </c>
      <c r="I3162" s="32"/>
      <c r="J3162" s="33">
        <v>10.1600000000001</v>
      </c>
      <c r="K3162" s="33">
        <v>13.0205882352941</v>
      </c>
      <c r="L3162" s="33">
        <v>9.595454545454549</v>
      </c>
      <c r="M3162" s="7"/>
      <c r="N3162" s="7"/>
      <c r="O3162" s="19"/>
      <c r="P3162" s="19"/>
    </row>
    <row r="3163" ht="16.6" customHeight="1">
      <c r="A3163" s="29">
        <v>44228</v>
      </c>
      <c r="B3163" s="30">
        <v>31.3</v>
      </c>
      <c r="C3163" s="19">
        <v>32.5</v>
      </c>
      <c r="D3163" s="19">
        <v>32.45</v>
      </c>
      <c r="E3163" s="42"/>
      <c r="F3163" s="30">
        <v>22.2</v>
      </c>
      <c r="G3163" s="19">
        <v>23.4</v>
      </c>
      <c r="H3163" s="19">
        <v>23.6045454545455</v>
      </c>
      <c r="I3163" s="32"/>
      <c r="J3163" s="33">
        <v>20.3200000000002</v>
      </c>
      <c r="K3163" s="33">
        <v>24.1176470588235</v>
      </c>
      <c r="L3163" s="33">
        <v>21.5227272727273</v>
      </c>
      <c r="M3163" s="7"/>
      <c r="N3163" s="7"/>
      <c r="O3163" s="19"/>
      <c r="P3163" s="19"/>
    </row>
    <row r="3164" ht="16.6" customHeight="1">
      <c r="A3164" s="29">
        <v>44256</v>
      </c>
      <c r="B3164" s="30">
        <v>30.8</v>
      </c>
      <c r="C3164" s="19">
        <v>31.7</v>
      </c>
      <c r="D3164" s="19">
        <v>32.4636363636364</v>
      </c>
      <c r="E3164" s="42"/>
      <c r="F3164" s="30">
        <v>21.5</v>
      </c>
      <c r="G3164" s="19">
        <v>22.2</v>
      </c>
      <c r="H3164" s="19">
        <v>22.5363636363636</v>
      </c>
      <c r="I3164" s="32"/>
      <c r="J3164" s="33">
        <v>17.2720000000002</v>
      </c>
      <c r="K3164" s="33">
        <v>18.1058823529412</v>
      </c>
      <c r="L3164" s="33">
        <v>24.6227272727273</v>
      </c>
      <c r="M3164" s="7"/>
      <c r="N3164" s="7"/>
      <c r="O3164" s="19"/>
      <c r="P3164" s="19"/>
    </row>
    <row r="3165" ht="16.6" customHeight="1">
      <c r="A3165" s="29">
        <v>44287</v>
      </c>
      <c r="B3165" s="30">
        <v>29.1</v>
      </c>
      <c r="C3165" s="19">
        <v>29.3</v>
      </c>
      <c r="D3165" s="19">
        <v>29.9</v>
      </c>
      <c r="E3165" s="42"/>
      <c r="F3165" s="30">
        <v>18.6</v>
      </c>
      <c r="G3165" s="19">
        <v>19.2</v>
      </c>
      <c r="H3165" s="19">
        <v>19.3181818181818</v>
      </c>
      <c r="I3165" s="32"/>
      <c r="J3165" s="33">
        <v>15.7480000000002</v>
      </c>
      <c r="K3165" s="33">
        <v>16.8323529411765</v>
      </c>
      <c r="L3165" s="33">
        <v>14.2636363636364</v>
      </c>
      <c r="M3165" s="7"/>
      <c r="N3165" s="7"/>
      <c r="O3165" s="19"/>
      <c r="P3165" s="19"/>
    </row>
    <row r="3166" ht="16.6" customHeight="1">
      <c r="A3166" s="29">
        <v>44317</v>
      </c>
      <c r="B3166" s="30">
        <v>25.6</v>
      </c>
      <c r="C3166" s="19">
        <v>26.4</v>
      </c>
      <c r="D3166" s="19">
        <v>27.2045454545455</v>
      </c>
      <c r="E3166" s="42"/>
      <c r="F3166" s="30">
        <v>14.6</v>
      </c>
      <c r="G3166" s="19">
        <v>14.8</v>
      </c>
      <c r="H3166" s="19">
        <v>14.4272727272727</v>
      </c>
      <c r="I3166" s="32"/>
      <c r="J3166" s="33">
        <v>39.1160000000005</v>
      </c>
      <c r="K3166" s="33">
        <v>47.7411764705882</v>
      </c>
      <c r="L3166" s="33">
        <v>20.0136363636364</v>
      </c>
      <c r="M3166" s="7"/>
      <c r="N3166" s="7"/>
      <c r="O3166" s="19"/>
      <c r="P3166" s="19"/>
    </row>
    <row r="3167" ht="16.6" customHeight="1">
      <c r="A3167" s="29">
        <v>44348</v>
      </c>
      <c r="B3167" s="30">
        <v>22.8</v>
      </c>
      <c r="C3167" s="19">
        <v>23.5</v>
      </c>
      <c r="D3167" s="19">
        <v>24.3681818181818</v>
      </c>
      <c r="E3167" s="42"/>
      <c r="F3167" s="30">
        <v>12.1</v>
      </c>
      <c r="G3167" s="19">
        <v>12.2</v>
      </c>
      <c r="H3167" s="19">
        <v>11.6636363636364</v>
      </c>
      <c r="I3167" s="32"/>
      <c r="J3167" s="33">
        <v>67.5640000000008</v>
      </c>
      <c r="K3167" s="33">
        <v>61.9058823529412</v>
      </c>
      <c r="L3167" s="33">
        <v>38.1863636363636</v>
      </c>
      <c r="M3167" s="7"/>
      <c r="N3167" s="7"/>
      <c r="O3167" s="19"/>
      <c r="P3167" s="19"/>
    </row>
    <row r="3168" ht="16.6" customHeight="1">
      <c r="A3168" s="29">
        <v>44378</v>
      </c>
      <c r="B3168" s="30">
        <v>21.8</v>
      </c>
      <c r="C3168" s="19">
        <v>22.5</v>
      </c>
      <c r="D3168" s="19">
        <v>23.3142857142857</v>
      </c>
      <c r="E3168" s="42"/>
      <c r="F3168" s="30">
        <v>10.5</v>
      </c>
      <c r="G3168" s="19">
        <v>10.9</v>
      </c>
      <c r="H3168" s="19">
        <v>10.6142857142857</v>
      </c>
      <c r="I3168" s="32"/>
      <c r="J3168" s="33">
        <v>43.1800000000005</v>
      </c>
      <c r="K3168" s="33">
        <v>40.1147058823529</v>
      </c>
      <c r="L3168" s="33">
        <v>31.4619047619048</v>
      </c>
      <c r="M3168" s="7"/>
      <c r="N3168" s="7"/>
      <c r="O3168" s="19"/>
      <c r="P3168" s="19"/>
    </row>
    <row r="3169" ht="16.6" customHeight="1">
      <c r="A3169" s="29">
        <v>44409</v>
      </c>
      <c r="B3169" s="30">
        <v>22.6</v>
      </c>
      <c r="C3169" s="19">
        <v>23.2</v>
      </c>
      <c r="D3169" s="19">
        <v>24.0761904761905</v>
      </c>
      <c r="E3169" s="42"/>
      <c r="F3169" s="30">
        <v>11.6</v>
      </c>
      <c r="G3169" s="19">
        <v>11.6</v>
      </c>
      <c r="H3169" s="19">
        <v>11.4428571428571</v>
      </c>
      <c r="I3169" s="32"/>
      <c r="J3169" s="33">
        <v>16.0020000000002</v>
      </c>
      <c r="K3169" s="33">
        <v>17.3176470588235</v>
      </c>
      <c r="L3169" s="33">
        <v>12.5380952380952</v>
      </c>
      <c r="M3169" s="7"/>
      <c r="N3169" s="7"/>
      <c r="O3169" s="19"/>
      <c r="P3169" s="19"/>
    </row>
    <row r="3170" ht="16.6" customHeight="1">
      <c r="A3170" s="29">
        <v>44440</v>
      </c>
      <c r="B3170" s="30">
        <v>24.1</v>
      </c>
      <c r="C3170" s="19">
        <v>24.6</v>
      </c>
      <c r="D3170" s="19">
        <v>25.2</v>
      </c>
      <c r="E3170" s="42"/>
      <c r="F3170" s="30">
        <v>13.8</v>
      </c>
      <c r="G3170" s="19">
        <v>13.9</v>
      </c>
      <c r="H3170" s="19">
        <v>13.847619047619</v>
      </c>
      <c r="I3170" s="32"/>
      <c r="J3170" s="33">
        <v>6.35000000000008</v>
      </c>
      <c r="K3170" s="33">
        <v>6.74705882352941</v>
      </c>
      <c r="L3170" s="33">
        <v>6.835</v>
      </c>
      <c r="M3170" s="7"/>
      <c r="N3170" s="7"/>
      <c r="O3170" s="19"/>
      <c r="P3170" s="19"/>
    </row>
    <row r="3171" ht="16.6" customHeight="1">
      <c r="A3171" s="29">
        <v>44470</v>
      </c>
      <c r="B3171" s="30">
        <v>25.2</v>
      </c>
      <c r="C3171" s="19">
        <v>26.1</v>
      </c>
      <c r="D3171" s="19">
        <v>26.5857142857143</v>
      </c>
      <c r="E3171" s="42"/>
      <c r="F3171" s="30">
        <v>15.8</v>
      </c>
      <c r="G3171" s="19">
        <v>16.5</v>
      </c>
      <c r="H3171" s="19">
        <v>16.8714285714286</v>
      </c>
      <c r="I3171" s="32"/>
      <c r="J3171" s="33">
        <v>3.04800000000004</v>
      </c>
      <c r="K3171" s="33">
        <v>4.01470588235294</v>
      </c>
      <c r="L3171" s="33">
        <v>2.83809523809524</v>
      </c>
      <c r="M3171" s="7"/>
      <c r="N3171" s="7"/>
      <c r="O3171" s="19"/>
      <c r="P3171" s="19"/>
    </row>
    <row r="3172" ht="16.6" customHeight="1">
      <c r="A3172" s="29">
        <v>44501</v>
      </c>
      <c r="B3172" s="30">
        <v>27.3</v>
      </c>
      <c r="C3172" s="19">
        <v>27.7</v>
      </c>
      <c r="D3172" s="19">
        <v>28.4333333333333</v>
      </c>
      <c r="E3172" s="42"/>
      <c r="F3172" s="30">
        <v>18.5</v>
      </c>
      <c r="G3172" s="19">
        <v>18.7</v>
      </c>
      <c r="H3172" s="19">
        <v>19.1095238095238</v>
      </c>
      <c r="I3172" s="32"/>
      <c r="J3172" s="33">
        <v>1.01600000000001</v>
      </c>
      <c r="K3172" s="33">
        <v>0.667647058823529</v>
      </c>
      <c r="L3172" s="33">
        <v>2.58095238095238</v>
      </c>
      <c r="M3172" s="7"/>
      <c r="N3172" s="7"/>
      <c r="O3172" s="19">
        <f>AVERAGE(B3174,F3174)</f>
        <v>21.7625</v>
      </c>
      <c r="P3172" t="s" s="34">
        <v>16</v>
      </c>
    </row>
    <row r="3173" ht="16.6" customHeight="1">
      <c r="A3173" s="29">
        <v>44531</v>
      </c>
      <c r="B3173" s="30">
        <v>29.3</v>
      </c>
      <c r="C3173" s="19">
        <v>29.5</v>
      </c>
      <c r="D3173" s="19">
        <v>30.1857142857143</v>
      </c>
      <c r="E3173" s="42"/>
      <c r="F3173" s="30">
        <v>20.4</v>
      </c>
      <c r="G3173" s="19">
        <v>20.7</v>
      </c>
      <c r="H3173" s="19">
        <v>21.0666666666667</v>
      </c>
      <c r="I3173" s="32"/>
      <c r="J3173" s="33">
        <v>2.03200000000002</v>
      </c>
      <c r="K3173" s="33">
        <v>2.65882352941176</v>
      </c>
      <c r="L3173" s="33">
        <v>14.32</v>
      </c>
      <c r="M3173" s="7"/>
      <c r="N3173" s="7"/>
      <c r="O3173" s="19">
        <f>AVERAGE(D3174,H3174)</f>
        <v>22.6438401875902</v>
      </c>
      <c r="P3173" t="s" s="34">
        <v>17</v>
      </c>
    </row>
    <row r="3174" ht="16.6" customHeight="1">
      <c r="A3174" t="s" s="35">
        <v>18</v>
      </c>
      <c r="B3174" s="36">
        <f>AVERAGE(B3162:B3173)</f>
        <v>26.7333333333333</v>
      </c>
      <c r="C3174" s="36">
        <f>AVERAGE(C3162:C3173)</f>
        <v>27.3666666666667</v>
      </c>
      <c r="D3174" s="36">
        <f>AVERAGE(D3162:D3173)</f>
        <v>27.9939213564214</v>
      </c>
      <c r="E3174" s="42"/>
      <c r="F3174" s="36">
        <f>AVERAGE(F3162:F3173)</f>
        <v>16.7916666666667</v>
      </c>
      <c r="G3174" s="36">
        <f>AVERAGE(G3162:G3173)</f>
        <v>17.225</v>
      </c>
      <c r="H3174" s="36">
        <f>AVERAGE(H3162:H3173)</f>
        <v>17.293759018759</v>
      </c>
      <c r="I3174" s="32"/>
      <c r="J3174" s="36">
        <f>AVERAGE(J3162:J3173)</f>
        <v>20.1506666666669</v>
      </c>
      <c r="K3174" s="36">
        <f>AVERAGE(K3162:K3173)</f>
        <v>21.1036764705882</v>
      </c>
      <c r="L3174" s="36">
        <f>AVERAGE(L3162:L3173)</f>
        <v>16.5648827561328</v>
      </c>
      <c r="M3174" s="7"/>
      <c r="N3174" s="7"/>
      <c r="O3174" s="19">
        <f>O3173-O3172</f>
        <v>0.8813401875902001</v>
      </c>
      <c r="P3174" t="s" s="39">
        <v>19</v>
      </c>
    </row>
    <row r="3175" ht="16.6" customHeight="1">
      <c r="A3175" t="s" s="40">
        <v>20</v>
      </c>
      <c r="B3175" s="76"/>
      <c r="C3175" s="76"/>
      <c r="D3175" t="s" s="40">
        <v>55</v>
      </c>
      <c r="E3175" s="42"/>
      <c r="F3175" s="76"/>
      <c r="G3175" s="76"/>
      <c r="H3175" t="s" s="40">
        <v>21</v>
      </c>
      <c r="I3175" s="32"/>
      <c r="J3175" s="59"/>
      <c r="K3175" s="59"/>
      <c r="L3175" s="59"/>
      <c r="M3175" s="43"/>
      <c r="N3175" s="19"/>
      <c r="O3175" s="19"/>
      <c r="P3175" s="19"/>
    </row>
    <row r="3176" ht="16.6" customHeight="1">
      <c r="A3176" s="77"/>
      <c r="B3176" s="76"/>
      <c r="C3176" s="76"/>
      <c r="D3176" s="76"/>
      <c r="E3176" s="42"/>
      <c r="F3176" s="76"/>
      <c r="G3176" s="76"/>
      <c r="H3176" s="76"/>
      <c r="I3176" s="32"/>
      <c r="J3176" s="59"/>
      <c r="K3176" s="59"/>
      <c r="L3176" s="59"/>
      <c r="M3176" s="43"/>
      <c r="N3176" s="28"/>
      <c r="O3176" s="19"/>
      <c r="P3176" s="19"/>
    </row>
    <row r="3177" ht="46.65" customHeight="1">
      <c r="A3177" t="s" s="20">
        <v>1327</v>
      </c>
      <c r="B3177" t="s" s="21">
        <v>1089</v>
      </c>
      <c r="C3177" t="s" s="22">
        <v>1328</v>
      </c>
      <c r="D3177" t="s" s="22">
        <v>1329</v>
      </c>
      <c r="E3177" s="80"/>
      <c r="F3177" t="s" s="21">
        <v>1092</v>
      </c>
      <c r="G3177" t="s" s="24">
        <v>1328</v>
      </c>
      <c r="H3177" t="s" s="24">
        <v>1329</v>
      </c>
      <c r="I3177" s="25"/>
      <c r="J3177" t="s" s="21">
        <v>423</v>
      </c>
      <c r="K3177" t="s" s="26">
        <v>1330</v>
      </c>
      <c r="L3177" t="s" s="26">
        <v>1331</v>
      </c>
      <c r="M3177" t="s" s="45">
        <v>1332</v>
      </c>
      <c r="N3177" s="7"/>
      <c r="O3177" s="19"/>
      <c r="P3177" s="19"/>
    </row>
    <row r="3178" ht="16.6" customHeight="1">
      <c r="A3178" s="29">
        <v>44197</v>
      </c>
      <c r="B3178" s="30">
        <v>29.2</v>
      </c>
      <c r="C3178" s="19">
        <v>32.9</v>
      </c>
      <c r="D3178" s="19">
        <v>32.9</v>
      </c>
      <c r="E3178" s="42"/>
      <c r="F3178" s="30">
        <v>18.6</v>
      </c>
      <c r="G3178" s="19">
        <v>19.2</v>
      </c>
      <c r="H3178" s="19">
        <v>19.2</v>
      </c>
      <c r="I3178" s="32"/>
      <c r="J3178" s="33">
        <v>5.58800000000007</v>
      </c>
      <c r="K3178" s="33">
        <v>6.39142857142857</v>
      </c>
      <c r="L3178" s="33">
        <v>9.71111111111111</v>
      </c>
      <c r="M3178" s="7"/>
      <c r="N3178" s="7"/>
      <c r="O3178" s="19"/>
      <c r="P3178" s="19"/>
    </row>
    <row r="3179" ht="16.6" customHeight="1">
      <c r="A3179" s="29">
        <v>44228</v>
      </c>
      <c r="B3179" s="30">
        <v>29.5</v>
      </c>
      <c r="C3179" s="19">
        <v>32.5</v>
      </c>
      <c r="D3179" s="19">
        <v>32.5</v>
      </c>
      <c r="E3179" s="42"/>
      <c r="F3179" s="30">
        <v>18.9</v>
      </c>
      <c r="G3179" s="19">
        <v>19.5</v>
      </c>
      <c r="H3179" s="19">
        <v>19.5</v>
      </c>
      <c r="I3179" s="32"/>
      <c r="J3179" s="33">
        <v>7.62000000000009</v>
      </c>
      <c r="K3179" s="33">
        <v>9.014285714285711</v>
      </c>
      <c r="L3179" s="33">
        <v>12.2</v>
      </c>
      <c r="M3179" s="7"/>
      <c r="N3179" s="7"/>
      <c r="O3179" s="19"/>
      <c r="P3179" s="19"/>
    </row>
    <row r="3180" ht="16.6" customHeight="1">
      <c r="A3180" s="29">
        <v>44256</v>
      </c>
      <c r="B3180" s="30">
        <v>28.7</v>
      </c>
      <c r="C3180" s="19">
        <v>31.7</v>
      </c>
      <c r="D3180" s="19">
        <v>31.7</v>
      </c>
      <c r="E3180" s="42"/>
      <c r="F3180" s="30">
        <v>17.8</v>
      </c>
      <c r="G3180" s="19">
        <v>18.5</v>
      </c>
      <c r="H3180" s="19">
        <v>18.5</v>
      </c>
      <c r="I3180" s="32"/>
      <c r="J3180" s="33">
        <v>11.4300000000001</v>
      </c>
      <c r="K3180" s="33">
        <v>11.6428571428571</v>
      </c>
      <c r="L3180" s="33">
        <v>16.8</v>
      </c>
      <c r="M3180" s="7"/>
      <c r="N3180" s="7"/>
      <c r="O3180" s="19"/>
      <c r="P3180" s="19"/>
    </row>
    <row r="3181" ht="16.6" customHeight="1">
      <c r="A3181" s="29">
        <v>44287</v>
      </c>
      <c r="B3181" s="30">
        <v>26.7</v>
      </c>
      <c r="C3181" s="19">
        <v>28.9</v>
      </c>
      <c r="D3181" s="19">
        <v>28.9</v>
      </c>
      <c r="E3181" s="42"/>
      <c r="F3181" s="30">
        <v>15.8</v>
      </c>
      <c r="G3181" s="19">
        <v>15.5</v>
      </c>
      <c r="H3181" s="19">
        <v>15.5</v>
      </c>
      <c r="I3181" s="32"/>
      <c r="J3181" s="33">
        <v>21.0820000000003</v>
      </c>
      <c r="K3181" s="33">
        <v>16.7542857142857</v>
      </c>
      <c r="L3181" s="33">
        <v>22.12</v>
      </c>
      <c r="M3181" s="7"/>
      <c r="N3181" s="7"/>
      <c r="O3181" s="19"/>
      <c r="P3181" s="19"/>
    </row>
    <row r="3182" ht="16.6" customHeight="1">
      <c r="A3182" s="29">
        <v>44317</v>
      </c>
      <c r="B3182" s="30">
        <v>23.3</v>
      </c>
      <c r="C3182" s="19">
        <v>25.2</v>
      </c>
      <c r="D3182" s="19">
        <v>25.2</v>
      </c>
      <c r="E3182" s="42"/>
      <c r="F3182" s="30">
        <v>13.4</v>
      </c>
      <c r="G3182" s="19">
        <v>12.2</v>
      </c>
      <c r="H3182" s="19">
        <v>12.2</v>
      </c>
      <c r="I3182" s="32"/>
      <c r="J3182" s="33">
        <v>71.3740000000009</v>
      </c>
      <c r="K3182" s="33">
        <v>73.4542857142857</v>
      </c>
      <c r="L3182" s="33">
        <v>39.52</v>
      </c>
      <c r="M3182" s="7"/>
      <c r="N3182" s="7"/>
      <c r="O3182" s="19"/>
      <c r="P3182" s="19"/>
    </row>
    <row r="3183" ht="16.6" customHeight="1">
      <c r="A3183" s="29">
        <v>44348</v>
      </c>
      <c r="B3183" s="30">
        <v>20.9</v>
      </c>
      <c r="C3183" s="19">
        <v>21.9</v>
      </c>
      <c r="D3183" s="19">
        <v>21.9</v>
      </c>
      <c r="E3183" s="42"/>
      <c r="F3183" s="30">
        <v>11.9</v>
      </c>
      <c r="G3183" s="19">
        <v>10.2</v>
      </c>
      <c r="H3183" s="19">
        <v>10.2</v>
      </c>
      <c r="I3183" s="32"/>
      <c r="J3183" s="33">
        <v>123.190000000002</v>
      </c>
      <c r="K3183" s="33">
        <v>125.542857142857</v>
      </c>
      <c r="L3183" s="33">
        <v>58.4222222222222</v>
      </c>
      <c r="M3183" s="7"/>
      <c r="N3183" s="7"/>
      <c r="O3183" s="19"/>
      <c r="P3183" s="19"/>
    </row>
    <row r="3184" ht="16.6" customHeight="1">
      <c r="A3184" s="29">
        <v>44378</v>
      </c>
      <c r="B3184" s="30">
        <v>19.9</v>
      </c>
      <c r="C3184" s="19">
        <v>20.6</v>
      </c>
      <c r="D3184" s="19">
        <v>20.6</v>
      </c>
      <c r="E3184" s="42"/>
      <c r="F3184" s="30">
        <v>10.6</v>
      </c>
      <c r="G3184" s="19">
        <v>9.4</v>
      </c>
      <c r="H3184" s="19">
        <v>9.4</v>
      </c>
      <c r="I3184" s="32"/>
      <c r="J3184" s="33">
        <v>99.0600000000012</v>
      </c>
      <c r="K3184" s="33">
        <v>101.437142857143</v>
      </c>
      <c r="L3184" s="33">
        <v>68.58</v>
      </c>
      <c r="M3184" s="7"/>
      <c r="N3184" s="7"/>
      <c r="O3184" s="19"/>
      <c r="P3184" s="19"/>
    </row>
    <row r="3185" ht="16.6" customHeight="1">
      <c r="A3185" s="29">
        <v>44409</v>
      </c>
      <c r="B3185" s="30">
        <v>20.5</v>
      </c>
      <c r="C3185" s="19">
        <v>21.2</v>
      </c>
      <c r="D3185" s="19">
        <v>21.2</v>
      </c>
      <c r="E3185" s="42"/>
      <c r="F3185" s="30">
        <v>10.8</v>
      </c>
      <c r="G3185" s="19">
        <v>9</v>
      </c>
      <c r="H3185" s="19">
        <v>9</v>
      </c>
      <c r="I3185" s="32"/>
      <c r="J3185" s="33">
        <v>72.3900000000009</v>
      </c>
      <c r="K3185" s="33">
        <v>71.5371428571429</v>
      </c>
      <c r="L3185" s="33">
        <v>62.0666666666667</v>
      </c>
      <c r="M3185" s="7"/>
      <c r="N3185" s="7"/>
      <c r="O3185" s="19"/>
      <c r="P3185" s="19"/>
    </row>
    <row r="3186" ht="16.6" customHeight="1">
      <c r="A3186" s="29">
        <v>44440</v>
      </c>
      <c r="B3186" s="30">
        <v>21.7</v>
      </c>
      <c r="C3186" s="19">
        <v>23.3</v>
      </c>
      <c r="D3186" s="19">
        <v>23.3</v>
      </c>
      <c r="E3186" s="42"/>
      <c r="F3186" s="30">
        <v>11.5</v>
      </c>
      <c r="G3186" s="19">
        <v>9.199999999999999</v>
      </c>
      <c r="H3186" s="19">
        <v>9.199999999999999</v>
      </c>
      <c r="I3186" s="32"/>
      <c r="J3186" s="33">
        <v>34.5440000000004</v>
      </c>
      <c r="K3186" s="33">
        <v>37.6628571428571</v>
      </c>
      <c r="L3186" s="33">
        <v>30.8888888888889</v>
      </c>
      <c r="M3186" s="7"/>
      <c r="N3186" s="7"/>
      <c r="O3186" s="19"/>
      <c r="P3186" s="19"/>
    </row>
    <row r="3187" ht="16.6" customHeight="1">
      <c r="A3187" s="29">
        <v>44470</v>
      </c>
      <c r="B3187" s="30">
        <v>22.9</v>
      </c>
      <c r="C3187" s="19">
        <v>26</v>
      </c>
      <c r="D3187" s="19">
        <v>26</v>
      </c>
      <c r="E3187" s="42"/>
      <c r="F3187" s="30">
        <v>12.8</v>
      </c>
      <c r="G3187" s="19">
        <v>11.9</v>
      </c>
      <c r="H3187" s="19">
        <v>11.9</v>
      </c>
      <c r="I3187" s="32"/>
      <c r="J3187" s="33">
        <v>18.0340000000002</v>
      </c>
      <c r="K3187" s="33">
        <v>19.1228571428571</v>
      </c>
      <c r="L3187" s="33">
        <v>15.9</v>
      </c>
      <c r="M3187" s="7"/>
      <c r="N3187" s="7"/>
      <c r="O3187" s="19"/>
      <c r="P3187" s="19"/>
    </row>
    <row r="3188" ht="16.6" customHeight="1">
      <c r="A3188" s="29">
        <v>44501</v>
      </c>
      <c r="B3188" s="30">
        <v>25.3</v>
      </c>
      <c r="C3188" s="19">
        <v>28.5</v>
      </c>
      <c r="D3188" s="19">
        <v>28.5</v>
      </c>
      <c r="E3188" s="42"/>
      <c r="F3188" s="30">
        <v>14.9</v>
      </c>
      <c r="G3188" s="19">
        <v>14.7</v>
      </c>
      <c r="H3188" s="19">
        <v>14.7</v>
      </c>
      <c r="I3188" s="32"/>
      <c r="J3188" s="33">
        <v>6.60400000000008</v>
      </c>
      <c r="K3188" s="33">
        <v>5.82285714285714</v>
      </c>
      <c r="L3188" s="33">
        <v>13.7555555555556</v>
      </c>
      <c r="M3188" s="7"/>
      <c r="N3188" s="7"/>
      <c r="O3188" s="19">
        <f>AVERAGE(B3190,F3190)</f>
        <v>19.5916666666667</v>
      </c>
      <c r="P3188" t="s" s="34">
        <v>16</v>
      </c>
    </row>
    <row r="3189" ht="16.6" customHeight="1">
      <c r="A3189" s="29">
        <v>44531</v>
      </c>
      <c r="B3189" s="30">
        <v>27.5</v>
      </c>
      <c r="C3189" s="19">
        <v>31.3</v>
      </c>
      <c r="D3189" s="19">
        <v>31.3</v>
      </c>
      <c r="E3189" s="42"/>
      <c r="F3189" s="30">
        <v>17.1</v>
      </c>
      <c r="G3189" s="19">
        <v>17</v>
      </c>
      <c r="H3189" s="19">
        <v>17</v>
      </c>
      <c r="I3189" s="32"/>
      <c r="J3189" s="33">
        <v>4.06400000000005</v>
      </c>
      <c r="K3189" s="33">
        <v>5.07714285714286</v>
      </c>
      <c r="L3189" s="33">
        <v>5.26</v>
      </c>
      <c r="M3189" s="7"/>
      <c r="N3189" s="7"/>
      <c r="O3189" s="19">
        <f>AVERAGE(D3190,H3190)</f>
        <v>20.4291666666667</v>
      </c>
      <c r="P3189" t="s" s="34">
        <v>17</v>
      </c>
    </row>
    <row r="3190" ht="16.6" customHeight="1">
      <c r="A3190" t="s" s="35">
        <v>18</v>
      </c>
      <c r="B3190" s="36">
        <f>AVERAGE(B3178:B3189)</f>
        <v>24.675</v>
      </c>
      <c r="C3190" s="36">
        <f>AVERAGE(C3178:C3189)</f>
        <v>27</v>
      </c>
      <c r="D3190" s="36">
        <f>AVERAGE(D3178:D3189)</f>
        <v>27</v>
      </c>
      <c r="E3190" s="42"/>
      <c r="F3190" s="36">
        <f>AVERAGE(F3178:F3189)</f>
        <v>14.5083333333333</v>
      </c>
      <c r="G3190" s="36">
        <f>AVERAGE(G3178:G3189)</f>
        <v>13.8583333333333</v>
      </c>
      <c r="H3190" s="36">
        <f>AVERAGE(H3178:H3189)</f>
        <v>13.8583333333333</v>
      </c>
      <c r="I3190" s="32"/>
      <c r="J3190" s="36">
        <f>AVERAGE(J3178:J3189)</f>
        <v>39.5816666666672</v>
      </c>
      <c r="K3190" s="36">
        <f>AVERAGE(K3178:K3189)</f>
        <v>40.2883333333333</v>
      </c>
      <c r="L3190" s="36">
        <f>AVERAGE(L3178:L3189)</f>
        <v>29.602037037037</v>
      </c>
      <c r="M3190" s="7"/>
      <c r="N3190" s="7"/>
      <c r="O3190" s="19">
        <f>O3189-O3188</f>
        <v>0.8375</v>
      </c>
      <c r="P3190" t="s" s="39">
        <v>19</v>
      </c>
    </row>
    <row r="3191" ht="16.6" customHeight="1">
      <c r="A3191" t="s" s="40">
        <v>20</v>
      </c>
      <c r="B3191" s="49"/>
      <c r="C3191" s="49"/>
      <c r="D3191" t="s" s="40">
        <v>55</v>
      </c>
      <c r="E3191" s="42"/>
      <c r="F3191" s="49"/>
      <c r="G3191" s="49"/>
      <c r="H3191" t="s" s="40">
        <v>21</v>
      </c>
      <c r="I3191" s="32"/>
      <c r="J3191" s="59"/>
      <c r="K3191" s="59"/>
      <c r="L3191" s="59"/>
      <c r="M3191" s="43"/>
      <c r="N3191" s="19"/>
      <c r="O3191" s="19"/>
      <c r="P3191" s="19"/>
    </row>
    <row r="3192" ht="16.6" customHeight="1">
      <c r="A3192" s="55"/>
      <c r="B3192" s="49"/>
      <c r="C3192" s="49"/>
      <c r="D3192" s="49"/>
      <c r="E3192" s="42"/>
      <c r="F3192" s="49"/>
      <c r="G3192" s="49"/>
      <c r="H3192" s="49"/>
      <c r="I3192" s="32"/>
      <c r="J3192" s="59"/>
      <c r="K3192" s="59"/>
      <c r="L3192" s="59"/>
      <c r="M3192" s="43"/>
      <c r="N3192" s="28"/>
      <c r="O3192" s="28"/>
      <c r="P3192" s="19"/>
    </row>
    <row r="3193" ht="46.65" customHeight="1">
      <c r="A3193" t="s" s="20">
        <v>1333</v>
      </c>
      <c r="B3193" t="s" s="21">
        <v>620</v>
      </c>
      <c r="C3193" t="s" s="22">
        <v>1334</v>
      </c>
      <c r="D3193" t="s" s="22">
        <v>1335</v>
      </c>
      <c r="E3193" s="80"/>
      <c r="F3193" t="s" s="21">
        <v>623</v>
      </c>
      <c r="G3193" t="s" s="24">
        <v>1334</v>
      </c>
      <c r="H3193" t="s" s="24">
        <v>1335</v>
      </c>
      <c r="I3193" s="32"/>
      <c r="J3193" t="s" s="21">
        <v>103</v>
      </c>
      <c r="K3193" t="s" s="26">
        <v>1336</v>
      </c>
      <c r="L3193" t="s" s="26">
        <v>1337</v>
      </c>
      <c r="M3193" s="43"/>
      <c r="N3193" s="19"/>
      <c r="O3193" s="19"/>
      <c r="P3193" s="19"/>
    </row>
    <row r="3194" ht="16.6" customHeight="1">
      <c r="A3194" s="29">
        <v>44197</v>
      </c>
      <c r="B3194" s="30">
        <v>31.5</v>
      </c>
      <c r="C3194" s="19">
        <v>31.8</v>
      </c>
      <c r="D3194" s="19">
        <v>32.35</v>
      </c>
      <c r="E3194" s="42"/>
      <c r="F3194" s="30">
        <v>16.6</v>
      </c>
      <c r="G3194" s="19">
        <v>17.1</v>
      </c>
      <c r="H3194" s="19">
        <v>17.5363636363636</v>
      </c>
      <c r="I3194" s="32"/>
      <c r="J3194" s="19">
        <v>9.14400000000011</v>
      </c>
      <c r="K3194" s="19">
        <v>10.058064516129</v>
      </c>
      <c r="L3194" s="19">
        <v>19</v>
      </c>
      <c r="M3194" s="43"/>
      <c r="N3194" s="19"/>
      <c r="O3194" s="19"/>
      <c r="P3194" s="19"/>
    </row>
    <row r="3195" ht="16.6" customHeight="1">
      <c r="A3195" s="29">
        <v>44228</v>
      </c>
      <c r="B3195" s="30">
        <v>31.6</v>
      </c>
      <c r="C3195" s="19">
        <v>31.9</v>
      </c>
      <c r="D3195" s="19">
        <v>32.3181818181818</v>
      </c>
      <c r="E3195" s="42"/>
      <c r="F3195" s="30">
        <v>16.6</v>
      </c>
      <c r="G3195" s="19">
        <v>17.5</v>
      </c>
      <c r="H3195" s="19">
        <v>17.8181818181818</v>
      </c>
      <c r="I3195" s="32"/>
      <c r="J3195" s="19">
        <v>11.1760000000001</v>
      </c>
      <c r="K3195" s="19">
        <v>10.4290322580645</v>
      </c>
      <c r="L3195" s="19">
        <v>13.4454545454545</v>
      </c>
      <c r="M3195" s="43"/>
      <c r="N3195" s="19"/>
      <c r="O3195" s="19"/>
      <c r="P3195" s="19"/>
    </row>
    <row r="3196" ht="16.6" customHeight="1">
      <c r="A3196" s="29">
        <v>44256</v>
      </c>
      <c r="B3196" s="30">
        <v>29.7</v>
      </c>
      <c r="C3196" s="19">
        <v>29.8</v>
      </c>
      <c r="D3196" s="19">
        <v>30.3863636363636</v>
      </c>
      <c r="E3196" s="42"/>
      <c r="F3196" s="30">
        <v>15.3</v>
      </c>
      <c r="G3196" s="19">
        <v>16</v>
      </c>
      <c r="H3196" s="19">
        <v>16.2363636363636</v>
      </c>
      <c r="I3196" s="32"/>
      <c r="J3196" s="19">
        <v>15.4940000000002</v>
      </c>
      <c r="K3196" s="19">
        <v>14.9903225806452</v>
      </c>
      <c r="L3196" s="19">
        <v>19.1545454545455</v>
      </c>
      <c r="M3196" s="43"/>
      <c r="N3196" s="19"/>
      <c r="O3196" s="19"/>
      <c r="P3196" s="19"/>
    </row>
    <row r="3197" ht="16.6" customHeight="1">
      <c r="A3197" s="29">
        <v>44287</v>
      </c>
      <c r="B3197" s="30">
        <v>26.5</v>
      </c>
      <c r="C3197" s="19">
        <v>25.7</v>
      </c>
      <c r="D3197" s="19">
        <v>26.3681818181818</v>
      </c>
      <c r="E3197" s="42"/>
      <c r="F3197" s="30">
        <v>12.9</v>
      </c>
      <c r="G3197" s="19">
        <v>13</v>
      </c>
      <c r="H3197" s="19">
        <v>13.1409090909091</v>
      </c>
      <c r="I3197" s="32"/>
      <c r="J3197" s="19">
        <v>39.3700000000005</v>
      </c>
      <c r="K3197" s="19">
        <v>40.8129032258065</v>
      </c>
      <c r="L3197" s="19">
        <v>35.4909090909091</v>
      </c>
      <c r="M3197" s="43"/>
      <c r="N3197" s="19"/>
      <c r="O3197" s="19"/>
      <c r="P3197" s="19"/>
    </row>
    <row r="3198" ht="16.6" customHeight="1">
      <c r="A3198" s="29">
        <v>44317</v>
      </c>
      <c r="B3198" s="30">
        <v>21.4</v>
      </c>
      <c r="C3198" s="19">
        <v>21.8</v>
      </c>
      <c r="D3198" s="19">
        <v>22.5681818181818</v>
      </c>
      <c r="E3198" s="42"/>
      <c r="F3198" s="30">
        <v>10.1</v>
      </c>
      <c r="G3198" s="19">
        <v>10.4</v>
      </c>
      <c r="H3198" s="19">
        <v>10.3318181818182</v>
      </c>
      <c r="I3198" s="32"/>
      <c r="J3198" s="19">
        <v>124.460000000002</v>
      </c>
      <c r="K3198" s="19">
        <v>125.783870967742</v>
      </c>
      <c r="L3198" s="19">
        <v>78.59090909090909</v>
      </c>
      <c r="M3198" s="43"/>
      <c r="N3198" s="19"/>
      <c r="O3198" s="19"/>
      <c r="P3198" s="19"/>
    </row>
    <row r="3199" ht="16.6" customHeight="1">
      <c r="A3199" s="29">
        <v>44348</v>
      </c>
      <c r="B3199" s="30">
        <v>18.5</v>
      </c>
      <c r="C3199" s="19">
        <v>19</v>
      </c>
      <c r="D3199" s="19">
        <v>19.7409090909091</v>
      </c>
      <c r="E3199" s="42"/>
      <c r="F3199" s="30">
        <v>8.300000000000001</v>
      </c>
      <c r="G3199" s="19">
        <v>9</v>
      </c>
      <c r="H3199" s="19">
        <v>8.76363636363636</v>
      </c>
      <c r="I3199" s="32"/>
      <c r="J3199" s="19">
        <v>172.974000000002</v>
      </c>
      <c r="K3199" s="19">
        <v>176.496774193548</v>
      </c>
      <c r="L3199" s="19">
        <v>108.109090909091</v>
      </c>
      <c r="M3199" s="43"/>
      <c r="N3199" s="19"/>
      <c r="O3199" s="19"/>
      <c r="P3199" s="19"/>
    </row>
    <row r="3200" ht="16.6" customHeight="1">
      <c r="A3200" s="29">
        <v>44378</v>
      </c>
      <c r="B3200" s="30">
        <v>17.6</v>
      </c>
      <c r="C3200" s="19">
        <v>18</v>
      </c>
      <c r="D3200" s="19">
        <v>18.652380952381</v>
      </c>
      <c r="E3200" s="42"/>
      <c r="F3200" s="30">
        <v>7.3</v>
      </c>
      <c r="G3200" s="19">
        <v>8</v>
      </c>
      <c r="H3200" s="19">
        <v>7.91904761904762</v>
      </c>
      <c r="I3200" s="32"/>
      <c r="J3200" s="19">
        <v>172.212000000002</v>
      </c>
      <c r="K3200" s="19">
        <v>182.038709677419</v>
      </c>
      <c r="L3200" s="19">
        <v>140.872727272727</v>
      </c>
      <c r="M3200" s="43"/>
      <c r="N3200" s="19"/>
      <c r="O3200" s="19"/>
      <c r="P3200" s="19"/>
    </row>
    <row r="3201" ht="16.6" customHeight="1">
      <c r="A3201" s="29">
        <v>44409</v>
      </c>
      <c r="B3201" s="30">
        <v>18.6</v>
      </c>
      <c r="C3201" s="19">
        <v>18.6</v>
      </c>
      <c r="D3201" s="19">
        <v>19.2857142857143</v>
      </c>
      <c r="E3201" s="42"/>
      <c r="F3201" s="30">
        <v>7.8</v>
      </c>
      <c r="G3201" s="19">
        <v>8.1</v>
      </c>
      <c r="H3201" s="19">
        <v>8.03333333333333</v>
      </c>
      <c r="I3201" s="32"/>
      <c r="J3201" s="19">
        <v>142.748000000002</v>
      </c>
      <c r="K3201" s="19">
        <v>138.061290322581</v>
      </c>
      <c r="L3201" s="19">
        <v>117.057142857143</v>
      </c>
      <c r="M3201" s="43"/>
      <c r="N3201" s="19"/>
      <c r="O3201" s="19"/>
      <c r="P3201" s="19"/>
    </row>
    <row r="3202" ht="16.6" customHeight="1">
      <c r="A3202" s="29">
        <v>44440</v>
      </c>
      <c r="B3202" s="30">
        <v>20.3</v>
      </c>
      <c r="C3202" s="19">
        <v>20.2</v>
      </c>
      <c r="D3202" s="19">
        <v>20.7952380952381</v>
      </c>
      <c r="E3202" s="42"/>
      <c r="F3202" s="30">
        <v>9.1</v>
      </c>
      <c r="G3202" s="19">
        <v>8.9</v>
      </c>
      <c r="H3202" s="19">
        <v>8.985714285714289</v>
      </c>
      <c r="I3202" s="32"/>
      <c r="J3202" s="19">
        <v>90.9320000000011</v>
      </c>
      <c r="K3202" s="19">
        <v>98.98387096774189</v>
      </c>
      <c r="L3202" s="19">
        <v>74.7047619047619</v>
      </c>
      <c r="M3202" s="43"/>
      <c r="N3202" s="19"/>
      <c r="O3202" s="19"/>
      <c r="P3202" s="19"/>
    </row>
    <row r="3203" ht="16.6" customHeight="1">
      <c r="A3203" s="29">
        <v>44470</v>
      </c>
      <c r="B3203" s="30">
        <v>22.2</v>
      </c>
      <c r="C3203" s="19">
        <v>22.8</v>
      </c>
      <c r="D3203" s="19">
        <v>23.9857142857143</v>
      </c>
      <c r="E3203" s="42"/>
      <c r="F3203" s="30">
        <v>10.4</v>
      </c>
      <c r="G3203" s="19">
        <v>10.3</v>
      </c>
      <c r="H3203" s="19">
        <v>10.7</v>
      </c>
      <c r="I3203" s="32"/>
      <c r="J3203" s="19">
        <v>57.6580000000007</v>
      </c>
      <c r="K3203" s="19">
        <v>57.8258064516129</v>
      </c>
      <c r="L3203" s="19">
        <v>29.4380952380952</v>
      </c>
      <c r="M3203" s="43"/>
      <c r="N3203" s="19"/>
      <c r="O3203" s="19"/>
      <c r="P3203" s="19"/>
    </row>
    <row r="3204" ht="16.6" customHeight="1">
      <c r="A3204" s="29">
        <v>44501</v>
      </c>
      <c r="B3204" s="30">
        <v>26.4</v>
      </c>
      <c r="C3204" s="19">
        <v>26.1</v>
      </c>
      <c r="D3204" s="19">
        <v>27.5142857142857</v>
      </c>
      <c r="E3204" s="42"/>
      <c r="F3204" s="30">
        <v>12.9</v>
      </c>
      <c r="G3204" s="19">
        <v>12.8</v>
      </c>
      <c r="H3204" s="19">
        <v>13.4238095238095</v>
      </c>
      <c r="I3204" s="32"/>
      <c r="J3204" s="19">
        <v>18.2880000000002</v>
      </c>
      <c r="K3204" s="19">
        <v>17.2935483870968</v>
      </c>
      <c r="L3204" s="19">
        <v>28.1238095238095</v>
      </c>
      <c r="M3204" s="43"/>
      <c r="N3204" s="19"/>
      <c r="O3204" s="19">
        <f>AVERAGE(B3206,F3206)</f>
        <v>18.1833333333334</v>
      </c>
      <c r="P3204" t="s" s="34">
        <v>16</v>
      </c>
    </row>
    <row r="3205" ht="16.6" customHeight="1">
      <c r="A3205" s="29">
        <v>44531</v>
      </c>
      <c r="B3205" s="30">
        <v>29.7</v>
      </c>
      <c r="C3205" s="19">
        <v>29.2</v>
      </c>
      <c r="D3205" s="19">
        <v>30.3047619047619</v>
      </c>
      <c r="E3205" s="42"/>
      <c r="F3205" s="30">
        <v>15.1</v>
      </c>
      <c r="G3205" s="19">
        <v>15</v>
      </c>
      <c r="H3205" s="19">
        <v>15.4952380952381</v>
      </c>
      <c r="I3205" s="32"/>
      <c r="J3205" s="19">
        <v>12.7000000000002</v>
      </c>
      <c r="K3205" s="19">
        <v>11.6741935483871</v>
      </c>
      <c r="L3205" s="19">
        <v>10.2857142857143</v>
      </c>
      <c r="M3205" s="43"/>
      <c r="N3205" s="19"/>
      <c r="O3205" s="19">
        <f>AVERAGE(D3206,H3206)</f>
        <v>18.8605970418471</v>
      </c>
      <c r="P3205" t="s" s="34">
        <v>17</v>
      </c>
    </row>
    <row r="3206" ht="16.6" customHeight="1">
      <c r="A3206" t="s" s="35">
        <v>18</v>
      </c>
      <c r="B3206" s="36">
        <f>AVERAGE(B3194:B3205)</f>
        <v>24.5</v>
      </c>
      <c r="C3206" s="36">
        <f>AVERAGE(C3194:C3205)</f>
        <v>24.575</v>
      </c>
      <c r="D3206" s="36">
        <f>AVERAGE(D3194:D3205)</f>
        <v>25.3558261183261</v>
      </c>
      <c r="E3206" s="42"/>
      <c r="F3206" s="36">
        <f>AVERAGE(F3194:F3205)</f>
        <v>11.8666666666667</v>
      </c>
      <c r="G3206" s="36">
        <f>AVERAGE(G3194:G3205)</f>
        <v>12.175</v>
      </c>
      <c r="H3206" s="36">
        <f>AVERAGE(H3194:H3205)</f>
        <v>12.365367965368</v>
      </c>
      <c r="I3206" s="32"/>
      <c r="J3206" s="36">
        <f>AVERAGE(J3194:J3205)</f>
        <v>72.2630000000009</v>
      </c>
      <c r="K3206" s="36">
        <f>AVERAGE(K3194:K3205)</f>
        <v>73.7040322580645</v>
      </c>
      <c r="L3206" s="36">
        <f>AVERAGE(L3194:L3205)</f>
        <v>56.189430014430</v>
      </c>
      <c r="M3206" s="43"/>
      <c r="N3206" s="19"/>
      <c r="O3206" s="19">
        <f>O3205-O3204</f>
        <v>0.6772637085137</v>
      </c>
      <c r="P3206" t="s" s="39">
        <v>19</v>
      </c>
    </row>
    <row r="3207" ht="16.6" customHeight="1">
      <c r="A3207" s="55"/>
      <c r="B3207" s="49"/>
      <c r="C3207" s="49"/>
      <c r="D3207" t="s" s="40">
        <v>55</v>
      </c>
      <c r="E3207" s="42"/>
      <c r="F3207" s="49"/>
      <c r="G3207" s="49"/>
      <c r="H3207" t="s" s="40">
        <v>21</v>
      </c>
      <c r="I3207" s="32"/>
      <c r="J3207" s="59"/>
      <c r="K3207" s="59"/>
      <c r="L3207" s="59"/>
      <c r="M3207" s="43"/>
      <c r="N3207" s="19"/>
      <c r="O3207" s="19"/>
      <c r="P3207" s="19"/>
    </row>
    <row r="3208" ht="16.6" customHeight="1">
      <c r="A3208" s="55"/>
      <c r="B3208" s="49"/>
      <c r="C3208" s="49"/>
      <c r="D3208" s="49"/>
      <c r="E3208" s="42"/>
      <c r="F3208" s="49"/>
      <c r="G3208" s="49"/>
      <c r="H3208" s="49"/>
      <c r="I3208" s="32"/>
      <c r="J3208" s="59"/>
      <c r="K3208" s="59"/>
      <c r="L3208" s="59"/>
      <c r="M3208" s="43"/>
      <c r="N3208" s="19"/>
      <c r="O3208" s="19"/>
      <c r="P3208" s="28"/>
    </row>
    <row r="3209" ht="46.65" customHeight="1">
      <c r="A3209" t="s" s="20">
        <v>1338</v>
      </c>
      <c r="B3209" t="s" s="21">
        <v>1089</v>
      </c>
      <c r="C3209" t="s" s="22">
        <v>1339</v>
      </c>
      <c r="D3209" t="s" s="22">
        <v>1340</v>
      </c>
      <c r="E3209" s="80"/>
      <c r="F3209" t="s" s="21">
        <v>1092</v>
      </c>
      <c r="G3209" t="s" s="24">
        <v>1339</v>
      </c>
      <c r="H3209" t="s" s="24">
        <v>1340</v>
      </c>
      <c r="I3209" s="25"/>
      <c r="J3209" t="s" s="21">
        <v>334</v>
      </c>
      <c r="K3209" t="s" s="26">
        <v>1341</v>
      </c>
      <c r="L3209" t="s" s="26">
        <v>1342</v>
      </c>
      <c r="M3209" t="s" s="45">
        <v>1343</v>
      </c>
      <c r="N3209" s="7"/>
      <c r="O3209" s="19"/>
      <c r="P3209" s="46"/>
    </row>
    <row r="3210" ht="16.6" customHeight="1">
      <c r="A3210" s="29">
        <v>44197</v>
      </c>
      <c r="B3210" s="30">
        <v>29.1</v>
      </c>
      <c r="C3210" s="19">
        <v>31.2</v>
      </c>
      <c r="D3210" s="19">
        <v>31.3636363636364</v>
      </c>
      <c r="E3210" s="42"/>
      <c r="F3210" s="30">
        <v>17.2</v>
      </c>
      <c r="G3210" s="19">
        <v>18.1</v>
      </c>
      <c r="H3210" s="19">
        <v>18.1181818181818</v>
      </c>
      <c r="I3210" s="32"/>
      <c r="J3210" s="33">
        <v>8.636000000000109</v>
      </c>
      <c r="K3210" s="33">
        <v>8.44857142857143</v>
      </c>
      <c r="L3210" s="33">
        <v>20.9636363636364</v>
      </c>
      <c r="M3210" s="7"/>
      <c r="N3210" s="7"/>
      <c r="O3210" s="19"/>
      <c r="P3210" s="47"/>
    </row>
    <row r="3211" ht="16.6" customHeight="1">
      <c r="A3211" s="29">
        <v>44228</v>
      </c>
      <c r="B3211" s="30">
        <v>29.2</v>
      </c>
      <c r="C3211" s="19">
        <v>31.5</v>
      </c>
      <c r="D3211" s="19">
        <v>31.5</v>
      </c>
      <c r="E3211" s="42"/>
      <c r="F3211" s="30">
        <v>17.3</v>
      </c>
      <c r="G3211" s="19">
        <v>18.3</v>
      </c>
      <c r="H3211" s="19">
        <v>18.4</v>
      </c>
      <c r="I3211" s="32"/>
      <c r="J3211" s="33">
        <v>10.9220000000001</v>
      </c>
      <c r="K3211" s="33">
        <v>10.6142857142857</v>
      </c>
      <c r="L3211" s="33">
        <v>16.8454545454545</v>
      </c>
      <c r="M3211" s="7"/>
      <c r="N3211" s="7"/>
      <c r="O3211" s="19"/>
      <c r="P3211" s="47"/>
    </row>
    <row r="3212" ht="16.6" customHeight="1">
      <c r="A3212" s="29">
        <v>44256</v>
      </c>
      <c r="B3212" s="30">
        <v>27.3</v>
      </c>
      <c r="C3212" s="19">
        <v>29.6</v>
      </c>
      <c r="D3212" s="19">
        <v>29.7227272727273</v>
      </c>
      <c r="E3212" s="42"/>
      <c r="F3212" s="30">
        <v>16.1</v>
      </c>
      <c r="G3212" s="19">
        <v>16.8</v>
      </c>
      <c r="H3212" s="19">
        <v>16.85</v>
      </c>
      <c r="I3212" s="32"/>
      <c r="J3212" s="33">
        <v>19.5580000000002</v>
      </c>
      <c r="K3212" s="33">
        <v>18.1885714285714</v>
      </c>
      <c r="L3212" s="33">
        <v>19.4909090909091</v>
      </c>
      <c r="M3212" s="7"/>
      <c r="N3212" s="7"/>
      <c r="O3212" s="19"/>
      <c r="P3212" s="47"/>
    </row>
    <row r="3213" ht="16.6" customHeight="1">
      <c r="A3213" s="29">
        <v>44287</v>
      </c>
      <c r="B3213" s="30">
        <v>24.6</v>
      </c>
      <c r="C3213" s="19">
        <v>26</v>
      </c>
      <c r="D3213" s="19">
        <v>25.9409090909091</v>
      </c>
      <c r="E3213" s="42"/>
      <c r="F3213" s="30">
        <v>14</v>
      </c>
      <c r="G3213" s="19">
        <v>13.8</v>
      </c>
      <c r="H3213" s="19">
        <v>13.7954545454545</v>
      </c>
      <c r="I3213" s="32"/>
      <c r="J3213" s="33">
        <v>41.6560000000005</v>
      </c>
      <c r="K3213" s="33">
        <v>40.0742857142857</v>
      </c>
      <c r="L3213" s="33">
        <v>40.2363636363636</v>
      </c>
      <c r="M3213" s="7"/>
      <c r="N3213" s="7"/>
      <c r="O3213" s="19"/>
      <c r="P3213" s="47"/>
    </row>
    <row r="3214" ht="16.6" customHeight="1">
      <c r="A3214" s="29">
        <v>44317</v>
      </c>
      <c r="B3214" s="30">
        <v>20.4</v>
      </c>
      <c r="C3214" s="19">
        <v>22.3</v>
      </c>
      <c r="D3214" s="19">
        <v>22.3454545454545</v>
      </c>
      <c r="E3214" s="42"/>
      <c r="F3214" s="30">
        <v>11.4</v>
      </c>
      <c r="G3214" s="19">
        <v>10.5</v>
      </c>
      <c r="H3214" s="19">
        <v>10.3909090909091</v>
      </c>
      <c r="I3214" s="32"/>
      <c r="J3214" s="33">
        <v>128.016000000002</v>
      </c>
      <c r="K3214" s="33">
        <v>127.325714285714</v>
      </c>
      <c r="L3214" s="33">
        <v>85.4909090909091</v>
      </c>
      <c r="M3214" s="7"/>
      <c r="N3214" s="7"/>
      <c r="O3214" s="19"/>
      <c r="P3214" s="47"/>
    </row>
    <row r="3215" ht="16.6" customHeight="1">
      <c r="A3215" s="29">
        <v>44348</v>
      </c>
      <c r="B3215" s="30">
        <v>17.8</v>
      </c>
      <c r="C3215" s="19">
        <v>19.5</v>
      </c>
      <c r="D3215" s="19">
        <v>19.65</v>
      </c>
      <c r="E3215" s="42"/>
      <c r="F3215" s="30">
        <v>9.800000000000001</v>
      </c>
      <c r="G3215" s="19">
        <v>8.6</v>
      </c>
      <c r="H3215" s="19">
        <v>8.550000000000001</v>
      </c>
      <c r="I3215" s="32"/>
      <c r="J3215" s="33">
        <v>178.816000000002</v>
      </c>
      <c r="K3215" s="33">
        <v>186.074285714286</v>
      </c>
      <c r="L3215" s="33">
        <v>120.7</v>
      </c>
      <c r="M3215" s="7"/>
      <c r="N3215" s="7"/>
      <c r="O3215" s="19"/>
      <c r="P3215" s="47"/>
    </row>
    <row r="3216" ht="16.6" customHeight="1">
      <c r="A3216" s="29">
        <v>44378</v>
      </c>
      <c r="B3216" s="30">
        <v>17.1</v>
      </c>
      <c r="C3216" s="19">
        <v>18.5</v>
      </c>
      <c r="D3216" s="19">
        <v>18.5666666666667</v>
      </c>
      <c r="E3216" s="42"/>
      <c r="F3216" s="30">
        <v>8.699999999999999</v>
      </c>
      <c r="G3216" s="19">
        <v>7.9</v>
      </c>
      <c r="H3216" s="19">
        <v>7.97619047619048</v>
      </c>
      <c r="I3216" s="32"/>
      <c r="J3216" s="33">
        <v>170.180000000002</v>
      </c>
      <c r="K3216" s="33">
        <v>182.914285714286</v>
      </c>
      <c r="L3216" s="33">
        <v>141</v>
      </c>
      <c r="M3216" s="7"/>
      <c r="N3216" s="7"/>
      <c r="O3216" s="19"/>
      <c r="P3216" s="47"/>
    </row>
    <row r="3217" ht="16.6" customHeight="1">
      <c r="A3217" s="29">
        <v>44409</v>
      </c>
      <c r="B3217" s="30">
        <v>17.6</v>
      </c>
      <c r="C3217" s="19">
        <v>19.1</v>
      </c>
      <c r="D3217" s="19">
        <v>19.1285714285714</v>
      </c>
      <c r="E3217" s="42"/>
      <c r="F3217" s="30">
        <v>9</v>
      </c>
      <c r="G3217" s="19">
        <v>8.300000000000001</v>
      </c>
      <c r="H3217" s="19">
        <v>8.30952380952381</v>
      </c>
      <c r="I3217" s="32"/>
      <c r="J3217" s="33">
        <v>145.034000000002</v>
      </c>
      <c r="K3217" s="33">
        <v>148.08</v>
      </c>
      <c r="L3217" s="33">
        <v>119.638095238095</v>
      </c>
      <c r="M3217" s="7"/>
      <c r="N3217" s="7"/>
      <c r="O3217" s="19"/>
      <c r="P3217" s="33"/>
    </row>
    <row r="3218" ht="16.6" customHeight="1">
      <c r="A3218" s="29">
        <v>44440</v>
      </c>
      <c r="B3218" s="30">
        <v>19.1</v>
      </c>
      <c r="C3218" s="19">
        <v>20.5</v>
      </c>
      <c r="D3218" s="19">
        <v>20.5619047619048</v>
      </c>
      <c r="E3218" s="42"/>
      <c r="F3218" s="30">
        <v>10.1</v>
      </c>
      <c r="G3218" s="19">
        <v>9.6</v>
      </c>
      <c r="H3218" s="19">
        <v>9.585714285714291</v>
      </c>
      <c r="I3218" s="32"/>
      <c r="J3218" s="33">
        <v>87.88400000000109</v>
      </c>
      <c r="K3218" s="33">
        <v>95.5028571428571</v>
      </c>
      <c r="L3218" s="33">
        <v>77.5714285714286</v>
      </c>
      <c r="M3218" s="7"/>
      <c r="N3218" s="7"/>
      <c r="O3218" s="19"/>
      <c r="P3218" s="33"/>
    </row>
    <row r="3219" ht="16.6" customHeight="1">
      <c r="A3219" s="29">
        <v>44470</v>
      </c>
      <c r="B3219" s="30">
        <v>20.7</v>
      </c>
      <c r="C3219" s="19">
        <v>23.4</v>
      </c>
      <c r="D3219" s="19">
        <v>23.5809523809524</v>
      </c>
      <c r="E3219" s="42"/>
      <c r="F3219" s="30">
        <v>11.4</v>
      </c>
      <c r="G3219" s="19">
        <v>11.6</v>
      </c>
      <c r="H3219" s="19">
        <v>11.7380952380952</v>
      </c>
      <c r="I3219" s="32"/>
      <c r="J3219" s="33">
        <v>55.6260000000007</v>
      </c>
      <c r="K3219" s="33">
        <v>58.9285714285714</v>
      </c>
      <c r="L3219" s="33">
        <v>32.67</v>
      </c>
      <c r="M3219" s="7"/>
      <c r="N3219" s="7"/>
      <c r="O3219" s="19"/>
      <c r="P3219" s="33"/>
    </row>
    <row r="3220" ht="16.6" customHeight="1">
      <c r="A3220" s="29">
        <v>44501</v>
      </c>
      <c r="B3220" s="30">
        <v>24.3</v>
      </c>
      <c r="C3220" s="19">
        <v>26.7</v>
      </c>
      <c r="D3220" s="19">
        <v>26.9238095238095</v>
      </c>
      <c r="E3220" s="42"/>
      <c r="F3220" s="30">
        <v>13.7</v>
      </c>
      <c r="G3220" s="19">
        <v>14.3</v>
      </c>
      <c r="H3220" s="19">
        <v>14.4</v>
      </c>
      <c r="I3220" s="32"/>
      <c r="J3220" s="33">
        <v>20.3200000000002</v>
      </c>
      <c r="K3220" s="33">
        <v>18.7171428571429</v>
      </c>
      <c r="L3220" s="33">
        <v>25.8095238095238</v>
      </c>
      <c r="M3220" s="7"/>
      <c r="N3220" s="7"/>
      <c r="O3220" s="19">
        <f>AVERAGE(B3222,F3222)</f>
        <v>17.875</v>
      </c>
      <c r="P3220" t="s" s="34">
        <v>16</v>
      </c>
    </row>
    <row r="3221" ht="16.6" customHeight="1">
      <c r="A3221" s="29">
        <v>44531</v>
      </c>
      <c r="B3221" s="30">
        <v>27.2</v>
      </c>
      <c r="C3221" s="19">
        <v>29.4</v>
      </c>
      <c r="D3221" s="19">
        <v>29.4333333333333</v>
      </c>
      <c r="E3221" s="42"/>
      <c r="F3221" s="30">
        <v>15.9</v>
      </c>
      <c r="G3221" s="19">
        <v>16.4</v>
      </c>
      <c r="H3221" s="19">
        <v>16.3761904761905</v>
      </c>
      <c r="I3221" s="32"/>
      <c r="J3221" s="33">
        <v>14.7320000000002</v>
      </c>
      <c r="K3221" s="33">
        <v>12.06</v>
      </c>
      <c r="L3221" s="33">
        <v>11.6761904761905</v>
      </c>
      <c r="M3221" s="7"/>
      <c r="N3221" s="7"/>
      <c r="O3221" s="19">
        <f>AVERAGE(D3222,H3222)</f>
        <v>18.8836760461761</v>
      </c>
      <c r="P3221" t="s" s="34">
        <v>17</v>
      </c>
    </row>
    <row r="3222" ht="16.6" customHeight="1">
      <c r="A3222" t="s" s="35">
        <v>18</v>
      </c>
      <c r="B3222" s="36">
        <f>AVERAGE(B3210:B3221)</f>
        <v>22.8666666666667</v>
      </c>
      <c r="C3222" s="36">
        <f>AVERAGE(C3210:C3221)</f>
        <v>24.8083333333333</v>
      </c>
      <c r="D3222" s="36">
        <f>AVERAGE(D3210:D3221)</f>
        <v>24.8931637806638</v>
      </c>
      <c r="E3222" s="42"/>
      <c r="F3222" s="36">
        <f>AVERAGE(F3210:F3221)</f>
        <v>12.8833333333333</v>
      </c>
      <c r="G3222" s="36">
        <f>AVERAGE(G3210:G3221)</f>
        <v>12.85</v>
      </c>
      <c r="H3222" s="36">
        <f>AVERAGE(H3210:H3221)</f>
        <v>12.8741883116883</v>
      </c>
      <c r="I3222" s="32"/>
      <c r="J3222" s="36">
        <f>AVERAGE(J3210:J3221)</f>
        <v>73.4483333333343</v>
      </c>
      <c r="K3222" s="36">
        <f>AVERAGE(K3210:K3221)</f>
        <v>75.57738095238101</v>
      </c>
      <c r="L3222" s="36">
        <f>AVERAGE(L3210:L3221)</f>
        <v>59.3410425685426</v>
      </c>
      <c r="M3222" s="7"/>
      <c r="N3222" s="7"/>
      <c r="O3222" s="19">
        <f>O3221-O3220</f>
        <v>1.0086760461761</v>
      </c>
      <c r="P3222" t="s" s="39">
        <v>19</v>
      </c>
    </row>
    <row r="3223" ht="16.6" customHeight="1">
      <c r="A3223" t="s" s="40">
        <v>20</v>
      </c>
      <c r="B3223" s="49"/>
      <c r="C3223" s="49"/>
      <c r="D3223" s="49"/>
      <c r="E3223" s="42"/>
      <c r="F3223" s="49"/>
      <c r="G3223" s="49"/>
      <c r="H3223" t="s" s="40">
        <v>21</v>
      </c>
      <c r="I3223" s="32"/>
      <c r="J3223" s="59"/>
      <c r="K3223" s="59"/>
      <c r="L3223" s="59"/>
      <c r="M3223" s="43"/>
      <c r="N3223" s="19"/>
      <c r="O3223" s="19"/>
      <c r="P3223" s="19"/>
    </row>
    <row r="3224" ht="16.6" customHeight="1">
      <c r="A3224" s="55"/>
      <c r="B3224" s="49"/>
      <c r="C3224" s="49"/>
      <c r="D3224" s="49"/>
      <c r="E3224" s="42"/>
      <c r="F3224" s="49"/>
      <c r="G3224" s="49"/>
      <c r="H3224" s="49"/>
      <c r="I3224" s="32"/>
      <c r="J3224" s="59"/>
      <c r="K3224" s="59"/>
      <c r="L3224" s="59"/>
      <c r="M3224" s="43"/>
      <c r="N3224" s="19"/>
      <c r="O3224" s="19"/>
      <c r="P3224" s="19"/>
    </row>
    <row r="3225" ht="46.65" customHeight="1">
      <c r="A3225" t="s" s="54">
        <v>1344</v>
      </c>
      <c r="B3225" t="s" s="21">
        <v>750</v>
      </c>
      <c r="C3225" t="s" s="22">
        <v>1345</v>
      </c>
      <c r="D3225" t="s" s="22">
        <v>1346</v>
      </c>
      <c r="E3225" s="80"/>
      <c r="F3225" t="s" s="21">
        <v>753</v>
      </c>
      <c r="G3225" t="s" s="24">
        <v>1345</v>
      </c>
      <c r="H3225" t="s" s="24">
        <v>1346</v>
      </c>
      <c r="I3225" s="32"/>
      <c r="J3225" t="s" s="21">
        <v>70</v>
      </c>
      <c r="K3225" t="s" s="26">
        <v>1347</v>
      </c>
      <c r="L3225" t="s" s="26">
        <v>1348</v>
      </c>
      <c r="M3225" t="s" s="45">
        <v>1349</v>
      </c>
      <c r="N3225" s="7"/>
      <c r="O3225" s="19"/>
      <c r="P3225" s="19"/>
    </row>
    <row r="3226" ht="16.6" customHeight="1">
      <c r="A3226" s="29">
        <v>44197</v>
      </c>
      <c r="B3226" s="30">
        <v>25.5</v>
      </c>
      <c r="C3226" s="19">
        <v>26.5</v>
      </c>
      <c r="D3226" s="19">
        <v>26.5</v>
      </c>
      <c r="E3226" s="42"/>
      <c r="F3226" s="30">
        <v>18.2</v>
      </c>
      <c r="G3226" s="19">
        <v>19.1</v>
      </c>
      <c r="H3226" s="19">
        <v>19.1545454545455</v>
      </c>
      <c r="I3226" s="32"/>
      <c r="J3226" s="33">
        <v>6.09600000000007</v>
      </c>
      <c r="K3226" s="33">
        <v>6.47941176470588</v>
      </c>
      <c r="L3226" s="33">
        <v>16.3636363636364</v>
      </c>
      <c r="M3226" s="7"/>
      <c r="N3226" s="7"/>
      <c r="O3226" s="19"/>
      <c r="P3226" s="19"/>
    </row>
    <row r="3227" ht="16.6" customHeight="1">
      <c r="A3227" s="29">
        <v>44228</v>
      </c>
      <c r="B3227" s="30">
        <v>25.8</v>
      </c>
      <c r="C3227" s="19">
        <v>27.2</v>
      </c>
      <c r="D3227" s="19">
        <v>27.2590909090909</v>
      </c>
      <c r="E3227" s="42"/>
      <c r="F3227" s="30">
        <v>18.5</v>
      </c>
      <c r="G3227" s="19">
        <v>19.5</v>
      </c>
      <c r="H3227" s="19">
        <v>19.4954545454545</v>
      </c>
      <c r="I3227" s="32"/>
      <c r="J3227" s="33">
        <v>10.6680000000001</v>
      </c>
      <c r="K3227" s="33">
        <v>8.829411764705879</v>
      </c>
      <c r="L3227" s="33">
        <v>13.5818181818182</v>
      </c>
      <c r="M3227" s="7"/>
      <c r="N3227" s="7"/>
      <c r="O3227" s="19"/>
      <c r="P3227" s="19"/>
    </row>
    <row r="3228" ht="16.6" customHeight="1">
      <c r="A3228" s="29">
        <v>44256</v>
      </c>
      <c r="B3228" s="30">
        <v>24.7</v>
      </c>
      <c r="C3228" s="19">
        <v>26.1</v>
      </c>
      <c r="D3228" s="19">
        <v>26.3136363636364</v>
      </c>
      <c r="E3228" s="42"/>
      <c r="F3228" s="30">
        <v>17.7</v>
      </c>
      <c r="G3228" s="19">
        <v>18.8</v>
      </c>
      <c r="H3228" s="19">
        <v>18.8681818181818</v>
      </c>
      <c r="I3228" s="32"/>
      <c r="J3228" s="33">
        <v>13.4620000000002</v>
      </c>
      <c r="K3228" s="33">
        <v>12.85</v>
      </c>
      <c r="L3228" s="33">
        <v>15.1545454545455</v>
      </c>
      <c r="M3228" s="7"/>
      <c r="N3228" s="7"/>
      <c r="O3228" s="19"/>
      <c r="P3228" s="19"/>
    </row>
    <row r="3229" ht="16.6" customHeight="1">
      <c r="A3229" s="29">
        <v>44287</v>
      </c>
      <c r="B3229" s="30">
        <v>22.9</v>
      </c>
      <c r="C3229" s="19">
        <v>23.8</v>
      </c>
      <c r="D3229" s="19">
        <v>23.6681818181818</v>
      </c>
      <c r="E3229" s="42"/>
      <c r="F3229" s="30">
        <v>16.4</v>
      </c>
      <c r="G3229" s="19">
        <v>17.3</v>
      </c>
      <c r="H3229" s="19">
        <v>17.2727272727273</v>
      </c>
      <c r="I3229" s="32"/>
      <c r="J3229" s="33">
        <v>33.2740000000004</v>
      </c>
      <c r="K3229" s="33">
        <v>31.3117647058824</v>
      </c>
      <c r="L3229" s="33">
        <v>30.7363636363636</v>
      </c>
      <c r="M3229" s="7"/>
      <c r="N3229" s="7"/>
      <c r="O3229" s="19"/>
      <c r="P3229" s="19"/>
    </row>
    <row r="3230" ht="16.6" customHeight="1">
      <c r="A3230" s="29">
        <v>44317</v>
      </c>
      <c r="B3230" s="30">
        <v>19.8</v>
      </c>
      <c r="C3230" s="19">
        <v>21.1</v>
      </c>
      <c r="D3230" s="19">
        <v>21.1636363636364</v>
      </c>
      <c r="E3230" s="42"/>
      <c r="F3230" s="30">
        <v>14.3</v>
      </c>
      <c r="G3230" s="19">
        <v>15.2</v>
      </c>
      <c r="H3230" s="19">
        <v>15.2681818181818</v>
      </c>
      <c r="I3230" s="32"/>
      <c r="J3230" s="33">
        <v>110.236000000001</v>
      </c>
      <c r="K3230" s="33">
        <v>110.788235294118</v>
      </c>
      <c r="L3230" s="33">
        <v>74.3636363636364</v>
      </c>
      <c r="M3230" s="7"/>
      <c r="N3230" s="7"/>
      <c r="O3230" s="19"/>
      <c r="P3230" s="19"/>
    </row>
    <row r="3231" ht="16.6" customHeight="1">
      <c r="A3231" s="29">
        <v>44348</v>
      </c>
      <c r="B3231" s="30">
        <v>17.8</v>
      </c>
      <c r="C3231" s="19">
        <v>18.8</v>
      </c>
      <c r="D3231" s="19">
        <v>19.0136363636364</v>
      </c>
      <c r="E3231" s="42"/>
      <c r="F3231" s="30">
        <v>12.8</v>
      </c>
      <c r="G3231" s="19">
        <v>13.4</v>
      </c>
      <c r="H3231" s="19">
        <v>13.6</v>
      </c>
      <c r="I3231" s="32"/>
      <c r="J3231" s="33">
        <v>164.084000000002</v>
      </c>
      <c r="K3231" s="33">
        <v>159.958823529412</v>
      </c>
      <c r="L3231" s="33">
        <v>100.619047619048</v>
      </c>
      <c r="M3231" s="7"/>
      <c r="N3231" s="7"/>
      <c r="O3231" s="19"/>
      <c r="P3231" s="19"/>
    </row>
    <row r="3232" ht="16.6" customHeight="1">
      <c r="A3232" s="29">
        <v>44378</v>
      </c>
      <c r="B3232" s="30">
        <v>16.8</v>
      </c>
      <c r="C3232" s="19">
        <v>17.8</v>
      </c>
      <c r="D3232" s="19">
        <v>17.8809523809524</v>
      </c>
      <c r="E3232" s="42"/>
      <c r="F3232" s="30">
        <v>11.7</v>
      </c>
      <c r="G3232" s="19">
        <v>12.4</v>
      </c>
      <c r="H3232" s="19">
        <v>12.4904761904762</v>
      </c>
      <c r="I3232" s="32"/>
      <c r="J3232" s="33">
        <v>151.892000000002</v>
      </c>
      <c r="K3232" s="33">
        <v>155.794117647059</v>
      </c>
      <c r="L3232" s="33">
        <v>114.619047619048</v>
      </c>
      <c r="M3232" s="7"/>
      <c r="N3232" s="7"/>
      <c r="O3232" s="19"/>
      <c r="P3232" s="19"/>
    </row>
    <row r="3233" ht="16.6" customHeight="1">
      <c r="A3233" s="29">
        <v>44409</v>
      </c>
      <c r="B3233" s="30">
        <v>17.2</v>
      </c>
      <c r="C3233" s="19">
        <v>17.9</v>
      </c>
      <c r="D3233" s="19">
        <v>18.0380952380952</v>
      </c>
      <c r="E3233" s="42"/>
      <c r="F3233" s="30">
        <v>11.7</v>
      </c>
      <c r="G3233" s="19">
        <v>12.4</v>
      </c>
      <c r="H3233" s="19">
        <v>12.4666666666667</v>
      </c>
      <c r="I3233" s="32"/>
      <c r="J3233" s="33">
        <v>109.728000000001</v>
      </c>
      <c r="K3233" s="33">
        <v>104.529411764706</v>
      </c>
      <c r="L3233" s="33">
        <v>93.0380952380952</v>
      </c>
      <c r="M3233" s="7"/>
      <c r="N3233" s="7"/>
      <c r="O3233" s="19"/>
      <c r="P3233" s="19"/>
    </row>
    <row r="3234" ht="16.6" customHeight="1">
      <c r="A3234" s="29">
        <v>44440</v>
      </c>
      <c r="B3234" s="30">
        <v>18.1</v>
      </c>
      <c r="C3234" s="19">
        <v>18.9</v>
      </c>
      <c r="D3234" s="19">
        <v>18.8571428571429</v>
      </c>
      <c r="E3234" s="42"/>
      <c r="F3234" s="30">
        <v>12.3</v>
      </c>
      <c r="G3234" s="19">
        <v>12.9</v>
      </c>
      <c r="H3234" s="19">
        <v>12.9666666666667</v>
      </c>
      <c r="I3234" s="32"/>
      <c r="J3234" s="33">
        <v>67.05600000000079</v>
      </c>
      <c r="K3234" s="33">
        <v>67.2647058823529</v>
      </c>
      <c r="L3234" s="33">
        <v>49.71</v>
      </c>
      <c r="M3234" s="7"/>
      <c r="N3234" s="7"/>
      <c r="O3234" s="19"/>
      <c r="P3234" s="19"/>
    </row>
    <row r="3235" ht="16.6" customHeight="1">
      <c r="A3235" s="29">
        <v>44470</v>
      </c>
      <c r="B3235" s="30">
        <v>19.5</v>
      </c>
      <c r="C3235" s="19">
        <v>20.6</v>
      </c>
      <c r="D3235" s="19">
        <v>20.7571428571429</v>
      </c>
      <c r="E3235" s="42"/>
      <c r="F3235" s="30">
        <v>13.2</v>
      </c>
      <c r="G3235" s="19">
        <v>14.1</v>
      </c>
      <c r="H3235" s="19">
        <v>14.2904761904762</v>
      </c>
      <c r="I3235" s="32"/>
      <c r="J3235" s="33">
        <v>38.3540000000005</v>
      </c>
      <c r="K3235" s="33">
        <v>38.6323529411765</v>
      </c>
      <c r="L3235" s="33">
        <v>24.7047619047619</v>
      </c>
      <c r="M3235" s="7"/>
      <c r="N3235" s="7"/>
      <c r="O3235" s="19"/>
      <c r="P3235" s="19"/>
    </row>
    <row r="3236" ht="16.6" customHeight="1">
      <c r="A3236" s="29">
        <v>44501</v>
      </c>
      <c r="B3236" s="30">
        <v>22.1</v>
      </c>
      <c r="C3236" s="19">
        <v>23.1</v>
      </c>
      <c r="D3236" s="19">
        <v>23.2619047619048</v>
      </c>
      <c r="E3236" s="42"/>
      <c r="F3236" s="30">
        <v>15.2</v>
      </c>
      <c r="G3236" s="19">
        <v>15.9</v>
      </c>
      <c r="H3236" s="19">
        <v>16.1047619047619</v>
      </c>
      <c r="I3236" s="32"/>
      <c r="J3236" s="33">
        <v>14.7320000000002</v>
      </c>
      <c r="K3236" s="33">
        <v>12.7323529411765</v>
      </c>
      <c r="L3236" s="33">
        <v>18.5142857142857</v>
      </c>
      <c r="M3236" s="7"/>
      <c r="N3236" s="7"/>
      <c r="O3236" s="19">
        <f>AVERAGE(B3238,F3238)</f>
        <v>18.05</v>
      </c>
      <c r="P3236" t="s" s="34">
        <v>16</v>
      </c>
    </row>
    <row r="3237" ht="16.6" customHeight="1">
      <c r="A3237" s="29">
        <v>44531</v>
      </c>
      <c r="B3237" s="30">
        <v>24</v>
      </c>
      <c r="C3237" s="19">
        <v>25.1</v>
      </c>
      <c r="D3237" s="19">
        <v>25.0714285714286</v>
      </c>
      <c r="E3237" s="42"/>
      <c r="F3237" s="30">
        <v>17</v>
      </c>
      <c r="G3237" s="19">
        <v>17.7</v>
      </c>
      <c r="H3237" s="19">
        <v>17.647619047619</v>
      </c>
      <c r="I3237" s="32"/>
      <c r="J3237" s="33">
        <v>9.90600000000012</v>
      </c>
      <c r="K3237" s="33">
        <v>7.18235294117647</v>
      </c>
      <c r="L3237" s="33">
        <v>11.6</v>
      </c>
      <c r="M3237" s="7"/>
      <c r="N3237" s="7"/>
      <c r="O3237" s="19">
        <f>AVERAGE(D3238,H3238)</f>
        <v>19.0587752525253</v>
      </c>
      <c r="P3237" t="s" s="34">
        <v>17</v>
      </c>
    </row>
    <row r="3238" ht="16.6" customHeight="1">
      <c r="A3238" t="s" s="35">
        <v>18</v>
      </c>
      <c r="B3238" s="36">
        <f>AVERAGE(B3226:B3237)</f>
        <v>21.1833333333333</v>
      </c>
      <c r="C3238" s="36">
        <f>AVERAGE(C3226:C3237)</f>
        <v>22.2416666666667</v>
      </c>
      <c r="D3238" s="36">
        <f>AVERAGE(D3226:D3237)</f>
        <v>22.3154040404041</v>
      </c>
      <c r="E3238" s="42"/>
      <c r="F3238" s="36">
        <f>AVERAGE(F3226:F3237)</f>
        <v>14.9166666666667</v>
      </c>
      <c r="G3238" s="36">
        <f>AVERAGE(G3226:G3237)</f>
        <v>15.725</v>
      </c>
      <c r="H3238" s="36">
        <f>AVERAGE(H3226:H3237)</f>
        <v>15.8021464646465</v>
      </c>
      <c r="I3238" s="32"/>
      <c r="J3238" s="36">
        <f>AVERAGE(J3226:J3237)</f>
        <v>60.7906666666674</v>
      </c>
      <c r="K3238" s="36">
        <f>AVERAGE(K3226:K3237)</f>
        <v>59.6960784313726</v>
      </c>
      <c r="L3238" s="36">
        <f>AVERAGE(L3226:L3237)</f>
        <v>46.9171031746032</v>
      </c>
      <c r="M3238" s="7"/>
      <c r="N3238" s="7"/>
      <c r="O3238" s="19">
        <f>O3237-O3236</f>
        <v>1.0087752525253</v>
      </c>
      <c r="P3238" t="s" s="39">
        <v>19</v>
      </c>
    </row>
    <row r="3239" ht="16.6" customHeight="1">
      <c r="A3239" s="55"/>
      <c r="B3239" s="49"/>
      <c r="C3239" s="49"/>
      <c r="D3239" s="49"/>
      <c r="E3239" s="42"/>
      <c r="F3239" s="49"/>
      <c r="G3239" s="49"/>
      <c r="H3239" t="s" s="40">
        <v>21</v>
      </c>
      <c r="I3239" s="32"/>
      <c r="J3239" s="59"/>
      <c r="K3239" s="59"/>
      <c r="L3239" s="59"/>
      <c r="M3239" s="43"/>
      <c r="N3239" s="19"/>
      <c r="O3239" s="19"/>
      <c r="P3239" s="19"/>
    </row>
    <row r="3240" ht="16.6" customHeight="1">
      <c r="A3240" s="55"/>
      <c r="B3240" s="49"/>
      <c r="C3240" s="49"/>
      <c r="D3240" s="49"/>
      <c r="E3240" s="42"/>
      <c r="F3240" s="49"/>
      <c r="G3240" s="49"/>
      <c r="H3240" s="49"/>
      <c r="I3240" s="32"/>
      <c r="J3240" s="59"/>
      <c r="K3240" s="59"/>
      <c r="L3240" s="59"/>
      <c r="M3240" s="43"/>
      <c r="N3240" s="28"/>
      <c r="O3240" s="28"/>
      <c r="P3240" s="19"/>
    </row>
    <row r="3241" ht="46.65" customHeight="1">
      <c r="A3241" t="s" s="20">
        <v>1350</v>
      </c>
      <c r="B3241" t="s" s="21">
        <v>1089</v>
      </c>
      <c r="C3241" t="s" s="22">
        <v>1351</v>
      </c>
      <c r="D3241" t="s" s="22">
        <v>1352</v>
      </c>
      <c r="E3241" s="80"/>
      <c r="F3241" t="s" s="21">
        <v>1092</v>
      </c>
      <c r="G3241" t="s" s="24">
        <v>1351</v>
      </c>
      <c r="H3241" t="s" s="24">
        <v>1352</v>
      </c>
      <c r="I3241" s="25"/>
      <c r="J3241" t="s" s="21">
        <v>1204</v>
      </c>
      <c r="K3241" t="s" s="26">
        <v>1353</v>
      </c>
      <c r="L3241" t="s" s="26">
        <v>1354</v>
      </c>
      <c r="M3241" s="43"/>
      <c r="N3241" s="19"/>
      <c r="O3241" s="19"/>
      <c r="P3241" s="19"/>
    </row>
    <row r="3242" ht="16.6" customHeight="1">
      <c r="A3242" s="29">
        <v>44197</v>
      </c>
      <c r="B3242" s="30">
        <v>23.2</v>
      </c>
      <c r="C3242" s="19">
        <v>22.8</v>
      </c>
      <c r="D3242" s="19">
        <v>22.6</v>
      </c>
      <c r="E3242" s="42"/>
      <c r="F3242" s="30">
        <v>14.6</v>
      </c>
      <c r="G3242" s="19">
        <v>15.3</v>
      </c>
      <c r="H3242" s="19">
        <v>16.3</v>
      </c>
      <c r="I3242" s="32"/>
      <c r="J3242" s="19">
        <v>21.3360000000003</v>
      </c>
      <c r="K3242" s="19">
        <v>23.0171428571429</v>
      </c>
      <c r="L3242" s="19">
        <v>22.4681818181818</v>
      </c>
      <c r="M3242" s="43"/>
      <c r="N3242" s="19"/>
      <c r="O3242" s="19"/>
      <c r="P3242" s="47"/>
    </row>
    <row r="3243" ht="16.6" customHeight="1">
      <c r="A3243" s="29">
        <v>44228</v>
      </c>
      <c r="B3243" s="30">
        <v>23.4</v>
      </c>
      <c r="C3243" s="19">
        <v>22.9</v>
      </c>
      <c r="D3243" s="19">
        <v>22.8157894736842</v>
      </c>
      <c r="E3243" s="42"/>
      <c r="F3243" s="30">
        <v>14.8</v>
      </c>
      <c r="G3243" s="19">
        <v>15.6</v>
      </c>
      <c r="H3243" s="19">
        <v>16.9736842105263</v>
      </c>
      <c r="I3243" s="32"/>
      <c r="J3243" s="19">
        <v>23.8760000000003</v>
      </c>
      <c r="K3243" s="19">
        <v>25.1942857142857</v>
      </c>
      <c r="L3243" s="19">
        <v>20.8636363636364</v>
      </c>
      <c r="M3243" s="43"/>
      <c r="N3243" s="19"/>
      <c r="O3243" s="19"/>
      <c r="P3243" s="47"/>
    </row>
    <row r="3244" ht="16.6" customHeight="1">
      <c r="A3244" s="29">
        <v>44256</v>
      </c>
      <c r="B3244" s="30">
        <v>22.3</v>
      </c>
      <c r="C3244" s="19">
        <v>22.3</v>
      </c>
      <c r="D3244" s="19">
        <v>22.6105263157895</v>
      </c>
      <c r="E3244" s="42"/>
      <c r="F3244" s="30">
        <v>14.1</v>
      </c>
      <c r="G3244" s="19">
        <v>14.8</v>
      </c>
      <c r="H3244" s="19">
        <v>16.0578947368421</v>
      </c>
      <c r="I3244" s="32"/>
      <c r="J3244" s="19">
        <v>39.1160000000005</v>
      </c>
      <c r="K3244" s="19">
        <v>42.2771428571429</v>
      </c>
      <c r="L3244" s="19">
        <v>38</v>
      </c>
      <c r="M3244" s="43"/>
      <c r="N3244" s="19"/>
      <c r="O3244" s="19"/>
      <c r="P3244" s="47"/>
    </row>
    <row r="3245" ht="16.6" customHeight="1">
      <c r="A3245" s="29">
        <v>44287</v>
      </c>
      <c r="B3245" s="30">
        <v>21.2</v>
      </c>
      <c r="C3245" s="19">
        <v>20.9</v>
      </c>
      <c r="D3245" s="19">
        <v>21.1736842105263</v>
      </c>
      <c r="E3245" s="42"/>
      <c r="F3245" s="30">
        <v>12.4</v>
      </c>
      <c r="G3245" s="19">
        <v>12.8</v>
      </c>
      <c r="H3245" s="19">
        <v>13.9210526315789</v>
      </c>
      <c r="I3245" s="32"/>
      <c r="J3245" s="19">
        <v>69.8500000000009</v>
      </c>
      <c r="K3245" s="19">
        <v>74.0942857142857</v>
      </c>
      <c r="L3245" s="19">
        <v>69.5272727272727</v>
      </c>
      <c r="M3245" s="43"/>
      <c r="N3245" s="19"/>
      <c r="O3245" s="19"/>
      <c r="P3245" s="47"/>
    </row>
    <row r="3246" ht="16.6" customHeight="1">
      <c r="A3246" s="29">
        <v>44317</v>
      </c>
      <c r="B3246" s="30">
        <v>18.9</v>
      </c>
      <c r="C3246" s="19">
        <v>18.7</v>
      </c>
      <c r="D3246" s="19">
        <v>19.5105263157895</v>
      </c>
      <c r="E3246" s="42"/>
      <c r="F3246" s="30">
        <v>10.4</v>
      </c>
      <c r="G3246" s="19">
        <v>10.8</v>
      </c>
      <c r="H3246" s="19">
        <v>11.6526315789474</v>
      </c>
      <c r="I3246" s="32"/>
      <c r="J3246" s="19">
        <v>128.016000000002</v>
      </c>
      <c r="K3246" s="19">
        <v>131.042857142857</v>
      </c>
      <c r="L3246" s="19">
        <v>81.3857142857143</v>
      </c>
      <c r="M3246" s="43"/>
      <c r="N3246" s="19"/>
      <c r="O3246" s="19"/>
      <c r="P3246" s="19"/>
    </row>
    <row r="3247" ht="16.6" customHeight="1">
      <c r="A3247" s="29">
        <v>44348</v>
      </c>
      <c r="B3247" s="30">
        <v>16.8</v>
      </c>
      <c r="C3247" s="19">
        <v>16.7</v>
      </c>
      <c r="D3247" s="19">
        <v>17.6684210526316</v>
      </c>
      <c r="E3247" s="42"/>
      <c r="F3247" s="30">
        <v>8.699999999999999</v>
      </c>
      <c r="G3247" s="19">
        <v>9.199999999999999</v>
      </c>
      <c r="H3247" s="19">
        <v>10.0263157894737</v>
      </c>
      <c r="I3247" s="32"/>
      <c r="J3247" s="19">
        <v>138.938000000002</v>
      </c>
      <c r="K3247" s="19">
        <v>140.568571428571</v>
      </c>
      <c r="L3247" s="19">
        <v>122.295238095238</v>
      </c>
      <c r="M3247" s="43"/>
      <c r="N3247" s="19"/>
      <c r="O3247" s="19"/>
      <c r="P3247" s="19"/>
    </row>
    <row r="3248" ht="16.6" customHeight="1">
      <c r="A3248" s="29">
        <v>44378</v>
      </c>
      <c r="B3248" s="30">
        <v>16.1</v>
      </c>
      <c r="C3248" s="19">
        <v>15.8</v>
      </c>
      <c r="D3248" s="19">
        <v>16.6777777777778</v>
      </c>
      <c r="E3248" s="42"/>
      <c r="F3248" s="30">
        <v>7.9</v>
      </c>
      <c r="G3248" s="19">
        <v>8.199999999999999</v>
      </c>
      <c r="H3248" s="19">
        <v>9.111111111111111</v>
      </c>
      <c r="I3248" s="32"/>
      <c r="J3248" s="19">
        <v>140.970000000002</v>
      </c>
      <c r="K3248" s="19">
        <v>156.074285714286</v>
      </c>
      <c r="L3248" s="19">
        <v>131.65</v>
      </c>
      <c r="M3248" s="43"/>
      <c r="N3248" s="19"/>
      <c r="O3248" s="19"/>
      <c r="P3248" s="19"/>
    </row>
    <row r="3249" ht="16.6" customHeight="1">
      <c r="A3249" s="29">
        <v>44409</v>
      </c>
      <c r="B3249" s="30">
        <v>16.4</v>
      </c>
      <c r="C3249" s="19">
        <v>16.4</v>
      </c>
      <c r="D3249" s="19">
        <v>17.1166666666667</v>
      </c>
      <c r="E3249" s="42"/>
      <c r="F3249" s="30">
        <v>8.1</v>
      </c>
      <c r="G3249" s="19">
        <v>8.4</v>
      </c>
      <c r="H3249" s="19">
        <v>9.31666666666667</v>
      </c>
      <c r="I3249" s="32"/>
      <c r="J3249" s="19">
        <v>131.064000000002</v>
      </c>
      <c r="K3249" s="19">
        <v>133.105714285714</v>
      </c>
      <c r="L3249" s="19">
        <v>124.247619047619</v>
      </c>
      <c r="M3249" s="43"/>
      <c r="N3249" s="19"/>
      <c r="O3249" s="19"/>
      <c r="P3249" s="19"/>
    </row>
    <row r="3250" ht="16.6" customHeight="1">
      <c r="A3250" s="29">
        <v>44440</v>
      </c>
      <c r="B3250" s="30">
        <v>17.4</v>
      </c>
      <c r="C3250" s="19">
        <v>17.3</v>
      </c>
      <c r="D3250" s="19">
        <v>17.7789473684211</v>
      </c>
      <c r="E3250" s="42"/>
      <c r="F3250" s="30">
        <v>9</v>
      </c>
      <c r="G3250" s="19">
        <v>9.300000000000001</v>
      </c>
      <c r="H3250" s="19">
        <v>10.415</v>
      </c>
      <c r="I3250" s="32"/>
      <c r="J3250" s="19">
        <v>104.902000000001</v>
      </c>
      <c r="K3250" s="19">
        <v>113.022857142857</v>
      </c>
      <c r="L3250" s="19">
        <v>102.042857142857</v>
      </c>
      <c r="M3250" s="43"/>
      <c r="N3250" s="19"/>
      <c r="O3250" s="19"/>
      <c r="P3250" s="19"/>
    </row>
    <row r="3251" ht="16.6" customHeight="1">
      <c r="A3251" s="29">
        <v>44470</v>
      </c>
      <c r="B3251" s="30">
        <v>18.7</v>
      </c>
      <c r="C3251" s="19">
        <v>18.5</v>
      </c>
      <c r="D3251" s="19">
        <v>18.9210526315789</v>
      </c>
      <c r="E3251" s="42"/>
      <c r="F3251" s="30">
        <v>9.9</v>
      </c>
      <c r="G3251" s="19">
        <v>10.5</v>
      </c>
      <c r="H3251" s="19">
        <v>12.21</v>
      </c>
      <c r="I3251" s="32"/>
      <c r="J3251" s="19">
        <v>81.534000000001</v>
      </c>
      <c r="K3251" s="19">
        <v>91.2</v>
      </c>
      <c r="L3251" s="19">
        <v>58.5857142857143</v>
      </c>
      <c r="M3251" s="43"/>
      <c r="N3251" s="19"/>
      <c r="O3251" s="19"/>
      <c r="P3251" s="19"/>
    </row>
    <row r="3252" ht="16.6" customHeight="1">
      <c r="A3252" s="29">
        <v>44501</v>
      </c>
      <c r="B3252" s="30">
        <v>20.7</v>
      </c>
      <c r="C3252" s="19">
        <v>20.4</v>
      </c>
      <c r="D3252" s="19">
        <v>20.2789473684211</v>
      </c>
      <c r="E3252" s="42"/>
      <c r="F3252" s="30">
        <v>12</v>
      </c>
      <c r="G3252" s="19">
        <v>12.5</v>
      </c>
      <c r="H3252" s="19">
        <v>13.77</v>
      </c>
      <c r="I3252" s="32"/>
      <c r="J3252" s="19">
        <v>36.5760000000004</v>
      </c>
      <c r="K3252" s="19">
        <v>39.3457142857143</v>
      </c>
      <c r="L3252" s="19">
        <v>50.8857142857143</v>
      </c>
      <c r="M3252" s="43"/>
      <c r="N3252" s="19"/>
      <c r="O3252" s="19">
        <f>AVERAGE(B3254,F3254)</f>
        <v>15.5333333333334</v>
      </c>
      <c r="P3252" t="s" s="34">
        <v>16</v>
      </c>
    </row>
    <row r="3253" ht="16.6" customHeight="1">
      <c r="A3253" s="29">
        <v>44531</v>
      </c>
      <c r="B3253" s="30">
        <v>22.2</v>
      </c>
      <c r="C3253" s="19">
        <v>21.8</v>
      </c>
      <c r="D3253" s="19">
        <v>21.3736842105263</v>
      </c>
      <c r="E3253" s="42"/>
      <c r="F3253" s="30">
        <v>13.6</v>
      </c>
      <c r="G3253" s="19">
        <v>14.1</v>
      </c>
      <c r="H3253" s="19">
        <v>15.15</v>
      </c>
      <c r="I3253" s="32"/>
      <c r="J3253" s="19">
        <v>29.4640000000004</v>
      </c>
      <c r="K3253" s="19">
        <v>32.5485714285714</v>
      </c>
      <c r="L3253" s="19">
        <v>33.14</v>
      </c>
      <c r="M3253" s="43"/>
      <c r="N3253" s="19"/>
      <c r="O3253" s="19">
        <f>AVERAGE(D3254,H3254)</f>
        <v>16.3929325048733</v>
      </c>
      <c r="P3253" t="s" s="34">
        <v>17</v>
      </c>
    </row>
    <row r="3254" ht="16.6" customHeight="1">
      <c r="A3254" t="s" s="35">
        <v>18</v>
      </c>
      <c r="B3254" s="36">
        <f>AVERAGE(B3242:B3253)</f>
        <v>19.775</v>
      </c>
      <c r="C3254" s="36">
        <f>AVERAGE(C3242:C3253)</f>
        <v>19.5416666666667</v>
      </c>
      <c r="D3254" s="36">
        <f>AVERAGE(D3242:D3253)</f>
        <v>19.8771686159844</v>
      </c>
      <c r="E3254" s="42"/>
      <c r="F3254" s="36">
        <f>AVERAGE(F3242:F3253)</f>
        <v>11.2916666666667</v>
      </c>
      <c r="G3254" s="36">
        <f>AVERAGE(G3242:G3253)</f>
        <v>11.7916666666667</v>
      </c>
      <c r="H3254" s="36">
        <f>AVERAGE(H3242:H3253)</f>
        <v>12.9086963937622</v>
      </c>
      <c r="I3254" s="32"/>
      <c r="J3254" s="36">
        <f>AVERAGE(J3242:J3253)</f>
        <v>78.80350000000109</v>
      </c>
      <c r="K3254" s="36">
        <f>AVERAGE(K3242:K3253)</f>
        <v>83.457619047619</v>
      </c>
      <c r="L3254" s="36">
        <f>AVERAGE(L3242:L3253)</f>
        <v>71.2576623376623</v>
      </c>
      <c r="M3254" s="43"/>
      <c r="N3254" s="19"/>
      <c r="O3254" s="19">
        <f>O3253-O3252</f>
        <v>0.8595991715399</v>
      </c>
      <c r="P3254" t="s" s="39">
        <v>19</v>
      </c>
    </row>
    <row r="3255" ht="16.6" customHeight="1">
      <c r="A3255" t="s" s="40">
        <v>20</v>
      </c>
      <c r="B3255" s="49"/>
      <c r="C3255" s="49"/>
      <c r="D3255" s="63"/>
      <c r="E3255" s="42"/>
      <c r="F3255" s="49"/>
      <c r="G3255" s="49"/>
      <c r="H3255" s="49"/>
      <c r="I3255" s="32"/>
      <c r="J3255" s="19"/>
      <c r="K3255" s="19"/>
      <c r="L3255" s="19"/>
      <c r="M3255" s="43"/>
      <c r="N3255" s="19"/>
      <c r="O3255" s="19"/>
      <c r="P3255" s="19"/>
    </row>
    <row r="3256" ht="16.6" customHeight="1">
      <c r="A3256" s="55"/>
      <c r="B3256" s="49"/>
      <c r="C3256" s="49"/>
      <c r="D3256" s="49"/>
      <c r="E3256" s="42"/>
      <c r="F3256" s="49"/>
      <c r="G3256" s="49"/>
      <c r="H3256" s="49"/>
      <c r="I3256" s="32"/>
      <c r="J3256" s="19"/>
      <c r="K3256" s="19"/>
      <c r="L3256" s="19"/>
      <c r="M3256" s="43"/>
      <c r="N3256" s="19"/>
      <c r="O3256" s="19"/>
      <c r="P3256" s="19"/>
    </row>
    <row r="3257" ht="46.65" customHeight="1">
      <c r="A3257" t="s" s="20">
        <v>1355</v>
      </c>
      <c r="B3257" t="s" s="21">
        <v>620</v>
      </c>
      <c r="C3257" t="s" s="22">
        <v>1356</v>
      </c>
      <c r="D3257" t="s" s="22">
        <v>1357</v>
      </c>
      <c r="E3257" s="80"/>
      <c r="F3257" t="s" s="21">
        <v>623</v>
      </c>
      <c r="G3257" t="s" s="24">
        <v>1356</v>
      </c>
      <c r="H3257" t="s" s="24">
        <v>1357</v>
      </c>
      <c r="I3257" s="25"/>
      <c r="J3257" t="s" s="21">
        <v>1013</v>
      </c>
      <c r="K3257" t="s" s="26">
        <v>1358</v>
      </c>
      <c r="L3257" t="s" s="26">
        <v>1359</v>
      </c>
      <c r="M3257" t="s" s="45">
        <v>1360</v>
      </c>
      <c r="N3257" s="7"/>
      <c r="O3257" s="19"/>
      <c r="P3257" s="19"/>
    </row>
    <row r="3258" ht="16.6" customHeight="1">
      <c r="A3258" s="29">
        <v>44197</v>
      </c>
      <c r="B3258" s="30">
        <v>29.6</v>
      </c>
      <c r="C3258" s="19">
        <v>29.9</v>
      </c>
      <c r="D3258" s="19">
        <v>29.952380952381</v>
      </c>
      <c r="E3258" s="42"/>
      <c r="F3258" s="30">
        <v>14.6</v>
      </c>
      <c r="G3258" s="19">
        <v>13</v>
      </c>
      <c r="H3258" s="19">
        <v>13.0285714285714</v>
      </c>
      <c r="I3258" s="32"/>
      <c r="J3258" s="57">
        <v>13.7160000000002</v>
      </c>
      <c r="K3258" s="57">
        <v>13.5290322580645</v>
      </c>
      <c r="L3258" s="57">
        <v>16.3363636363636</v>
      </c>
      <c r="M3258" s="7"/>
      <c r="N3258" s="7"/>
      <c r="O3258" s="19"/>
      <c r="P3258" s="19"/>
    </row>
    <row r="3259" ht="16.6" customHeight="1">
      <c r="A3259" s="29">
        <v>44228</v>
      </c>
      <c r="B3259" s="30">
        <v>29.2</v>
      </c>
      <c r="C3259" s="19">
        <v>29.7</v>
      </c>
      <c r="D3259" s="19">
        <v>29.6772727272727</v>
      </c>
      <c r="E3259" s="42"/>
      <c r="F3259" s="30">
        <v>14.8</v>
      </c>
      <c r="G3259" s="19">
        <v>13.5</v>
      </c>
      <c r="H3259" s="19">
        <v>13.4909090909091</v>
      </c>
      <c r="I3259" s="32"/>
      <c r="J3259" s="57">
        <v>16.5100000000002</v>
      </c>
      <c r="K3259" s="57">
        <v>17.6806451612903</v>
      </c>
      <c r="L3259" s="57">
        <v>15.0363636363636</v>
      </c>
      <c r="M3259" s="7"/>
      <c r="N3259" s="7"/>
      <c r="O3259" s="19"/>
      <c r="P3259" s="19"/>
    </row>
    <row r="3260" ht="16.6" customHeight="1">
      <c r="A3260" s="29">
        <v>44256</v>
      </c>
      <c r="B3260" s="30">
        <v>26.7</v>
      </c>
      <c r="C3260" s="19">
        <v>27.3</v>
      </c>
      <c r="D3260" s="19">
        <v>27.4136363636364</v>
      </c>
      <c r="E3260" s="42"/>
      <c r="F3260" s="30">
        <v>14.1</v>
      </c>
      <c r="G3260" s="19">
        <v>12</v>
      </c>
      <c r="H3260" s="19">
        <v>11.9954545454545</v>
      </c>
      <c r="I3260" s="32"/>
      <c r="J3260" s="57">
        <v>26.6700000000003</v>
      </c>
      <c r="K3260" s="57">
        <v>27.158064516129</v>
      </c>
      <c r="L3260" s="57">
        <v>22.9818181818182</v>
      </c>
      <c r="M3260" s="7"/>
      <c r="N3260" s="7"/>
      <c r="O3260" s="19"/>
      <c r="P3260" s="19"/>
    </row>
    <row r="3261" ht="16.6" customHeight="1">
      <c r="A3261" s="29">
        <v>44287</v>
      </c>
      <c r="B3261" s="30">
        <v>23.5</v>
      </c>
      <c r="C3261" s="19">
        <v>23.4</v>
      </c>
      <c r="D3261" s="19">
        <v>23.2590909090909</v>
      </c>
      <c r="E3261" s="42"/>
      <c r="F3261" s="30">
        <v>12.4</v>
      </c>
      <c r="G3261" s="19">
        <v>9.4</v>
      </c>
      <c r="H3261" s="19">
        <v>9.33181818181818</v>
      </c>
      <c r="I3261" s="32"/>
      <c r="J3261" s="57">
        <v>43.4340000000005</v>
      </c>
      <c r="K3261" s="57">
        <v>45.3225806451613</v>
      </c>
      <c r="L3261" s="57">
        <v>54.7181818181818</v>
      </c>
      <c r="M3261" s="7"/>
      <c r="N3261" s="7"/>
      <c r="O3261" s="19"/>
      <c r="P3261" s="19"/>
    </row>
    <row r="3262" ht="16.6" customHeight="1">
      <c r="A3262" s="29">
        <v>44317</v>
      </c>
      <c r="B3262" s="30">
        <v>18.7</v>
      </c>
      <c r="C3262" s="19">
        <v>19.5</v>
      </c>
      <c r="D3262" s="19">
        <v>19.4772727272727</v>
      </c>
      <c r="E3262" s="42"/>
      <c r="F3262" s="30">
        <v>10.4</v>
      </c>
      <c r="G3262" s="19">
        <v>6.7</v>
      </c>
      <c r="H3262" s="19">
        <v>6.65454545454545</v>
      </c>
      <c r="I3262" s="32"/>
      <c r="J3262" s="57">
        <v>117.602000000001</v>
      </c>
      <c r="K3262" s="57">
        <v>122.219354838710</v>
      </c>
      <c r="L3262" s="57">
        <v>96</v>
      </c>
      <c r="M3262" s="7"/>
      <c r="N3262" s="7"/>
      <c r="O3262" s="19"/>
      <c r="P3262" s="19"/>
    </row>
    <row r="3263" ht="16.6" customHeight="1">
      <c r="A3263" s="29">
        <v>44348</v>
      </c>
      <c r="B3263" s="30">
        <v>16.3</v>
      </c>
      <c r="C3263" s="19">
        <v>16.8</v>
      </c>
      <c r="D3263" s="19">
        <v>16.8454545454545</v>
      </c>
      <c r="E3263" s="42"/>
      <c r="F3263" s="30">
        <v>8.699999999999999</v>
      </c>
      <c r="G3263" s="19">
        <v>5.2</v>
      </c>
      <c r="H3263" s="19">
        <v>5.18636363636364</v>
      </c>
      <c r="I3263" s="32"/>
      <c r="J3263" s="57">
        <v>149.860000000002</v>
      </c>
      <c r="K3263" s="57">
        <v>145.629032258065</v>
      </c>
      <c r="L3263" s="57">
        <v>103.714285714286</v>
      </c>
      <c r="M3263" s="7"/>
      <c r="N3263" s="7"/>
      <c r="O3263" s="19"/>
      <c r="P3263" s="19"/>
    </row>
    <row r="3264" ht="16.6" customHeight="1">
      <c r="A3264" s="29">
        <v>44378</v>
      </c>
      <c r="B3264" s="30">
        <v>15.3</v>
      </c>
      <c r="C3264" s="19">
        <v>15.8</v>
      </c>
      <c r="D3264" s="19">
        <v>15.8</v>
      </c>
      <c r="E3264" s="42"/>
      <c r="F3264" s="30">
        <v>7.9</v>
      </c>
      <c r="G3264" s="19">
        <v>4.6</v>
      </c>
      <c r="H3264" s="19">
        <v>4.61904761904762</v>
      </c>
      <c r="I3264" s="32"/>
      <c r="J3264" s="57">
        <v>147.320000000002</v>
      </c>
      <c r="K3264" s="57">
        <v>157.083870967742</v>
      </c>
      <c r="L3264" s="57">
        <v>132.333333333333</v>
      </c>
      <c r="M3264" s="7"/>
      <c r="N3264" s="7"/>
      <c r="O3264" s="19"/>
      <c r="P3264" s="19"/>
    </row>
    <row r="3265" ht="16.6" customHeight="1">
      <c r="A3265" s="29">
        <v>44409</v>
      </c>
      <c r="B3265" s="30">
        <v>16.2</v>
      </c>
      <c r="C3265" s="19">
        <v>16.4</v>
      </c>
      <c r="D3265" s="19">
        <v>16.4380952380952</v>
      </c>
      <c r="E3265" s="42"/>
      <c r="F3265" s="30">
        <v>8.1</v>
      </c>
      <c r="G3265" s="19">
        <v>5</v>
      </c>
      <c r="H3265" s="19">
        <v>4.9952380952381</v>
      </c>
      <c r="I3265" s="32"/>
      <c r="J3265" s="57">
        <v>128.524000000002</v>
      </c>
      <c r="K3265" s="57">
        <v>129.219354838710</v>
      </c>
      <c r="L3265" s="57">
        <v>120.83</v>
      </c>
      <c r="M3265" s="7"/>
      <c r="N3265" s="7"/>
      <c r="O3265" s="19"/>
      <c r="P3265" s="19"/>
    </row>
    <row r="3266" ht="16.6" customHeight="1">
      <c r="A3266" s="29">
        <v>44440</v>
      </c>
      <c r="B3266" s="30">
        <v>17.9</v>
      </c>
      <c r="C3266" s="19">
        <v>17.7</v>
      </c>
      <c r="D3266" s="19">
        <v>17.76</v>
      </c>
      <c r="E3266" s="42"/>
      <c r="F3266" s="30">
        <v>9</v>
      </c>
      <c r="G3266" s="19">
        <v>6</v>
      </c>
      <c r="H3266" s="19">
        <v>6.04</v>
      </c>
      <c r="I3266" s="32"/>
      <c r="J3266" s="57">
        <v>100.584000000001</v>
      </c>
      <c r="K3266" s="57">
        <v>105.825806451613</v>
      </c>
      <c r="L3266" s="57">
        <v>85.9111111111111</v>
      </c>
      <c r="M3266" s="7"/>
      <c r="N3266" s="7"/>
      <c r="O3266" s="19"/>
      <c r="P3266" s="19"/>
    </row>
    <row r="3267" ht="16.6" customHeight="1">
      <c r="A3267" s="29">
        <v>44470</v>
      </c>
      <c r="B3267" s="30">
        <v>20</v>
      </c>
      <c r="C3267" s="19">
        <v>20.6</v>
      </c>
      <c r="D3267" s="19">
        <v>20.695</v>
      </c>
      <c r="E3267" s="42"/>
      <c r="F3267" s="30">
        <v>9.9</v>
      </c>
      <c r="G3267" s="19">
        <v>7.2</v>
      </c>
      <c r="H3267" s="19">
        <v>7.31</v>
      </c>
      <c r="I3267" s="32"/>
      <c r="J3267" s="57">
        <v>76.70800000000089</v>
      </c>
      <c r="K3267" s="57">
        <v>75.28064516129029</v>
      </c>
      <c r="L3267" s="57">
        <v>40.2190476190476</v>
      </c>
      <c r="M3267" s="7"/>
      <c r="N3267" s="7"/>
      <c r="O3267" s="19"/>
      <c r="P3267" s="19"/>
    </row>
    <row r="3268" ht="16.6" customHeight="1">
      <c r="A3268" s="29">
        <v>44501</v>
      </c>
      <c r="B3268" s="30">
        <v>24.4</v>
      </c>
      <c r="C3268" s="19">
        <v>24.3</v>
      </c>
      <c r="D3268" s="19">
        <v>24.315</v>
      </c>
      <c r="E3268" s="42"/>
      <c r="F3268" s="30">
        <v>12</v>
      </c>
      <c r="G3268" s="19">
        <v>9.300000000000001</v>
      </c>
      <c r="H3268" s="19">
        <v>9.35</v>
      </c>
      <c r="I3268" s="32"/>
      <c r="J3268" s="57">
        <v>29.2100000000004</v>
      </c>
      <c r="K3268" s="57">
        <v>27.5870967741935</v>
      </c>
      <c r="L3268" s="57">
        <v>33.5047619047619</v>
      </c>
      <c r="M3268" s="7"/>
      <c r="N3268" s="7"/>
      <c r="O3268" s="19">
        <f>AVERAGE(B3270,F3270)</f>
        <v>16.7041666666667</v>
      </c>
      <c r="P3268" t="s" s="34">
        <v>16</v>
      </c>
    </row>
    <row r="3269" ht="16.6" customHeight="1">
      <c r="A3269" s="29">
        <v>44531</v>
      </c>
      <c r="B3269" s="30">
        <v>27.6</v>
      </c>
      <c r="C3269" s="19">
        <v>27.8</v>
      </c>
      <c r="D3269" s="19">
        <v>27.75</v>
      </c>
      <c r="E3269" s="42"/>
      <c r="F3269" s="30">
        <v>13.6</v>
      </c>
      <c r="G3269" s="19">
        <v>11.1</v>
      </c>
      <c r="H3269" s="19">
        <v>10.965</v>
      </c>
      <c r="I3269" s="32"/>
      <c r="J3269" s="57">
        <v>19.5580000000002</v>
      </c>
      <c r="K3269" s="57">
        <v>16.8612903225806</v>
      </c>
      <c r="L3269" s="57">
        <v>18.9809523809524</v>
      </c>
      <c r="M3269" s="7"/>
      <c r="N3269" s="7"/>
      <c r="O3269" s="19">
        <f>AVERAGE(D3270,H3270)</f>
        <v>15.5145896464647</v>
      </c>
      <c r="P3269" t="s" s="34">
        <v>17</v>
      </c>
    </row>
    <row r="3270" ht="16.6" customHeight="1">
      <c r="A3270" t="s" s="35">
        <v>18</v>
      </c>
      <c r="B3270" s="36">
        <f>AVERAGE(B3258:B3269)</f>
        <v>22.1166666666667</v>
      </c>
      <c r="C3270" s="36">
        <f>AVERAGE(C3258:C3269)</f>
        <v>22.4333333333333</v>
      </c>
      <c r="D3270" s="36">
        <f>AVERAGE(D3258:D3269)</f>
        <v>22.4486002886003</v>
      </c>
      <c r="E3270" s="42"/>
      <c r="F3270" s="36">
        <f>AVERAGE(F3258:F3269)</f>
        <v>11.2916666666667</v>
      </c>
      <c r="G3270" s="36">
        <f>AVERAGE(G3258:G3269)</f>
        <v>8.58333333333333</v>
      </c>
      <c r="H3270" s="36">
        <f>AVERAGE(H3258:H3269)</f>
        <v>8.580579004329</v>
      </c>
      <c r="I3270" s="32"/>
      <c r="J3270" s="36">
        <f>AVERAGE(J3258:J3269)</f>
        <v>72.4746666666676</v>
      </c>
      <c r="K3270" s="36">
        <f>AVERAGE(K3258:K3269)</f>
        <v>73.6163978494625</v>
      </c>
      <c r="L3270" s="36">
        <f>AVERAGE(L3258:L3269)</f>
        <v>61.7138516113516</v>
      </c>
      <c r="M3270" s="7"/>
      <c r="N3270" s="7"/>
      <c r="O3270" s="19">
        <f>O3269-O3268</f>
        <v>-1.189577020202</v>
      </c>
      <c r="P3270" t="s" s="39">
        <v>19</v>
      </c>
    </row>
    <row r="3271" ht="16.6" customHeight="1">
      <c r="A3271" t="s" s="40">
        <v>20</v>
      </c>
      <c r="B3271" s="49"/>
      <c r="C3271" s="49"/>
      <c r="D3271" s="49"/>
      <c r="E3271" s="42"/>
      <c r="F3271" s="49"/>
      <c r="G3271" s="49"/>
      <c r="H3271" t="s" s="40">
        <v>21</v>
      </c>
      <c r="I3271" s="32"/>
      <c r="J3271" s="19"/>
      <c r="K3271" s="19"/>
      <c r="L3271" s="19"/>
      <c r="M3271" s="43"/>
      <c r="N3271" s="19"/>
      <c r="O3271" s="19"/>
      <c r="P3271" s="19"/>
    </row>
    <row r="3272" ht="16.6" customHeight="1">
      <c r="A3272" s="55"/>
      <c r="B3272" s="49"/>
      <c r="C3272" s="49"/>
      <c r="D3272" s="49"/>
      <c r="E3272" s="42"/>
      <c r="F3272" s="49"/>
      <c r="G3272" s="49"/>
      <c r="H3272" s="49"/>
      <c r="I3272" s="32"/>
      <c r="J3272" s="19"/>
      <c r="K3272" s="19"/>
      <c r="L3272" s="19"/>
      <c r="M3272" s="43"/>
      <c r="N3272" s="19"/>
      <c r="O3272" s="19"/>
      <c r="P3272" s="19"/>
    </row>
    <row r="3273" ht="46.65" customHeight="1">
      <c r="A3273" t="s" s="20">
        <v>1361</v>
      </c>
      <c r="B3273" t="s" s="21">
        <v>1089</v>
      </c>
      <c r="C3273" t="s" s="22">
        <v>1362</v>
      </c>
      <c r="D3273" t="s" s="22">
        <v>1363</v>
      </c>
      <c r="E3273" s="80"/>
      <c r="F3273" t="s" s="21">
        <v>1092</v>
      </c>
      <c r="G3273" t="s" s="24">
        <v>1362</v>
      </c>
      <c r="H3273" t="s" s="24">
        <v>1363</v>
      </c>
      <c r="I3273" s="32"/>
      <c r="J3273" t="s" s="21">
        <v>1204</v>
      </c>
      <c r="K3273" t="s" s="26">
        <v>1364</v>
      </c>
      <c r="L3273" t="s" s="26">
        <v>1365</v>
      </c>
      <c r="M3273" s="43"/>
      <c r="N3273" s="19"/>
      <c r="O3273" s="19"/>
      <c r="P3273" s="19"/>
    </row>
    <row r="3274" ht="16.6" customHeight="1">
      <c r="A3274" s="29">
        <v>44197</v>
      </c>
      <c r="B3274" s="30">
        <v>28</v>
      </c>
      <c r="C3274" s="19">
        <v>29.8</v>
      </c>
      <c r="D3274" s="19">
        <v>29.8909090909091</v>
      </c>
      <c r="E3274" s="42"/>
      <c r="F3274" s="30">
        <v>14.8</v>
      </c>
      <c r="G3274" s="19">
        <v>15.3</v>
      </c>
      <c r="H3274" s="19">
        <v>15.3136363636364</v>
      </c>
      <c r="I3274" s="32"/>
      <c r="J3274" s="19">
        <v>10.9220000000001</v>
      </c>
      <c r="K3274" s="19">
        <v>10.0857142857143</v>
      </c>
      <c r="L3274" s="19">
        <v>12.4727272727273</v>
      </c>
      <c r="M3274" s="43"/>
      <c r="N3274" s="19"/>
      <c r="O3274" s="19"/>
      <c r="P3274" s="47"/>
    </row>
    <row r="3275" ht="16.6" customHeight="1">
      <c r="A3275" s="29">
        <v>44228</v>
      </c>
      <c r="B3275" s="30">
        <v>27.9</v>
      </c>
      <c r="C3275" s="19">
        <v>30</v>
      </c>
      <c r="D3275" s="19">
        <v>29.9</v>
      </c>
      <c r="E3275" s="42"/>
      <c r="F3275" s="30">
        <v>14.9</v>
      </c>
      <c r="G3275" s="19">
        <v>15.9</v>
      </c>
      <c r="H3275" s="19">
        <v>15.8136363636364</v>
      </c>
      <c r="I3275" s="32"/>
      <c r="J3275" s="19">
        <v>13.9700000000002</v>
      </c>
      <c r="K3275" s="19">
        <v>13.9</v>
      </c>
      <c r="L3275" s="19">
        <v>8.345454545454549</v>
      </c>
      <c r="M3275" s="43"/>
      <c r="N3275" s="19"/>
      <c r="O3275" s="19"/>
      <c r="P3275" s="47"/>
    </row>
    <row r="3276" ht="16.6" customHeight="1">
      <c r="A3276" s="29">
        <v>44256</v>
      </c>
      <c r="B3276" s="30">
        <v>26.2</v>
      </c>
      <c r="C3276" s="19">
        <v>27.7</v>
      </c>
      <c r="D3276" s="19">
        <v>27.8454545454545</v>
      </c>
      <c r="E3276" s="42"/>
      <c r="F3276" s="30">
        <v>13.8</v>
      </c>
      <c r="G3276" s="19">
        <v>14.4</v>
      </c>
      <c r="H3276" s="19">
        <v>14.3727272727273</v>
      </c>
      <c r="I3276" s="32"/>
      <c r="J3276" s="19">
        <v>25.4000000000003</v>
      </c>
      <c r="K3276" s="19">
        <v>23.7885714285714</v>
      </c>
      <c r="L3276" s="19">
        <v>18.5727272727273</v>
      </c>
      <c r="M3276" s="43"/>
      <c r="N3276" s="19"/>
      <c r="O3276" s="19"/>
      <c r="P3276" s="47"/>
    </row>
    <row r="3277" ht="16.6" customHeight="1">
      <c r="A3277" s="29">
        <v>44287</v>
      </c>
      <c r="B3277" s="30">
        <v>23.6</v>
      </c>
      <c r="C3277" s="19">
        <v>24.2</v>
      </c>
      <c r="D3277" s="19">
        <v>24.1272727272727</v>
      </c>
      <c r="E3277" s="42"/>
      <c r="F3277" s="30">
        <v>12.1</v>
      </c>
      <c r="G3277" s="19">
        <v>11.8</v>
      </c>
      <c r="H3277" s="19">
        <v>11.7090909090909</v>
      </c>
      <c r="I3277" s="32"/>
      <c r="J3277" s="19">
        <v>43.4340000000005</v>
      </c>
      <c r="K3277" s="19">
        <v>39.62</v>
      </c>
      <c r="L3277" s="19">
        <v>41.4095238095238</v>
      </c>
      <c r="M3277" s="43"/>
      <c r="N3277" s="19"/>
      <c r="O3277" s="19"/>
      <c r="P3277" s="47"/>
    </row>
    <row r="3278" ht="16.6" customHeight="1">
      <c r="A3278" s="29">
        <v>44317</v>
      </c>
      <c r="B3278" s="30">
        <v>20.1</v>
      </c>
      <c r="C3278" s="19">
        <v>21</v>
      </c>
      <c r="D3278" s="19">
        <v>20.9318181818182</v>
      </c>
      <c r="E3278" s="42"/>
      <c r="F3278" s="30">
        <v>10.4</v>
      </c>
      <c r="G3278" s="19">
        <v>9.199999999999999</v>
      </c>
      <c r="H3278" s="19">
        <v>9.054545454545449</v>
      </c>
      <c r="I3278" s="32"/>
      <c r="J3278" s="19">
        <v>133.350000000002</v>
      </c>
      <c r="K3278" s="19">
        <v>126.865714285714</v>
      </c>
      <c r="L3278" s="19">
        <v>96.3428571428571</v>
      </c>
      <c r="M3278" s="43"/>
      <c r="N3278" s="19"/>
      <c r="O3278" s="19"/>
      <c r="P3278" s="47"/>
    </row>
    <row r="3279" ht="16.6" customHeight="1">
      <c r="A3279" s="29">
        <v>44348</v>
      </c>
      <c r="B3279" s="30">
        <v>17.9</v>
      </c>
      <c r="C3279" s="19">
        <v>18.5</v>
      </c>
      <c r="D3279" s="19">
        <v>18.5909090909091</v>
      </c>
      <c r="E3279" s="42"/>
      <c r="F3279" s="30">
        <v>9.199999999999999</v>
      </c>
      <c r="G3279" s="19">
        <v>8</v>
      </c>
      <c r="H3279" s="19">
        <v>7.82727272727273</v>
      </c>
      <c r="I3279" s="32"/>
      <c r="J3279" s="19">
        <v>185.166000000002</v>
      </c>
      <c r="K3279" s="19">
        <v>188.977142857143</v>
      </c>
      <c r="L3279" s="19">
        <v>124.536363636364</v>
      </c>
      <c r="M3279" s="43"/>
      <c r="N3279" s="19"/>
      <c r="O3279" s="19"/>
      <c r="P3279" s="19"/>
    </row>
    <row r="3280" ht="16.6" customHeight="1">
      <c r="A3280" s="29">
        <v>44378</v>
      </c>
      <c r="B3280" s="30">
        <v>17</v>
      </c>
      <c r="C3280" s="19">
        <v>17.3</v>
      </c>
      <c r="D3280" s="19">
        <v>17.3761904761905</v>
      </c>
      <c r="E3280" s="42"/>
      <c r="F3280" s="30">
        <v>8.300000000000001</v>
      </c>
      <c r="G3280" s="19">
        <v>7.1</v>
      </c>
      <c r="H3280" s="19">
        <v>7.21904761904762</v>
      </c>
      <c r="I3280" s="32"/>
      <c r="J3280" s="19">
        <v>175.260000000002</v>
      </c>
      <c r="K3280" s="19">
        <v>179.057142857143</v>
      </c>
      <c r="L3280" s="19">
        <v>137.627272727273</v>
      </c>
      <c r="M3280" s="43"/>
      <c r="N3280" s="19"/>
      <c r="O3280" s="19"/>
      <c r="P3280" s="19"/>
    </row>
    <row r="3281" ht="16.6" customHeight="1">
      <c r="A3281" s="29">
        <v>44409</v>
      </c>
      <c r="B3281" s="30">
        <v>17.4</v>
      </c>
      <c r="C3281" s="19">
        <v>17.7</v>
      </c>
      <c r="D3281" s="19">
        <v>17.6857142857143</v>
      </c>
      <c r="E3281" s="42"/>
      <c r="F3281" s="30">
        <v>8.6</v>
      </c>
      <c r="G3281" s="19">
        <v>7.6</v>
      </c>
      <c r="H3281" s="19">
        <v>7.50952380952381</v>
      </c>
      <c r="I3281" s="32"/>
      <c r="J3281" s="19">
        <v>134.874000000002</v>
      </c>
      <c r="K3281" s="19">
        <v>131.265714285714</v>
      </c>
      <c r="L3281" s="19">
        <v>116.180952380952</v>
      </c>
      <c r="M3281" s="43"/>
      <c r="N3281" s="19"/>
      <c r="O3281" s="19"/>
      <c r="P3281" s="19"/>
    </row>
    <row r="3282" ht="16.6" customHeight="1">
      <c r="A3282" s="29">
        <v>44440</v>
      </c>
      <c r="B3282" s="30">
        <v>18.6</v>
      </c>
      <c r="C3282" s="19">
        <v>18.6</v>
      </c>
      <c r="D3282" s="19">
        <v>18.6857142857143</v>
      </c>
      <c r="E3282" s="42"/>
      <c r="F3282" s="30">
        <v>9.4</v>
      </c>
      <c r="G3282" s="19">
        <v>8.5</v>
      </c>
      <c r="H3282" s="19">
        <v>8.504761904761899</v>
      </c>
      <c r="I3282" s="32"/>
      <c r="J3282" s="19">
        <v>93.72600000000109</v>
      </c>
      <c r="K3282" s="19">
        <v>96.1114285714286</v>
      </c>
      <c r="L3282" s="19">
        <v>75.3238095238095</v>
      </c>
      <c r="M3282" s="43"/>
      <c r="N3282" s="19"/>
      <c r="O3282" s="19"/>
      <c r="P3282" s="19"/>
    </row>
    <row r="3283" ht="16.6" customHeight="1">
      <c r="A3283" s="29">
        <v>44470</v>
      </c>
      <c r="B3283" s="30">
        <v>20.2</v>
      </c>
      <c r="C3283" s="19">
        <v>21.2</v>
      </c>
      <c r="D3283" s="19">
        <v>21.2333333333333</v>
      </c>
      <c r="E3283" s="42"/>
      <c r="F3283" s="30">
        <v>10.4</v>
      </c>
      <c r="G3283" s="19">
        <v>9.699999999999999</v>
      </c>
      <c r="H3283" s="19">
        <v>9.733333333333331</v>
      </c>
      <c r="I3283" s="32"/>
      <c r="J3283" s="19">
        <v>61.7220000000008</v>
      </c>
      <c r="K3283" s="19">
        <v>62.5457142857143</v>
      </c>
      <c r="L3283" s="19">
        <v>31.27</v>
      </c>
      <c r="M3283" s="43"/>
      <c r="N3283" s="19"/>
      <c r="O3283" s="19"/>
      <c r="P3283" s="19"/>
    </row>
    <row r="3284" ht="16.6" customHeight="1">
      <c r="A3284" s="29">
        <v>44501</v>
      </c>
      <c r="B3284" s="30">
        <v>23.4</v>
      </c>
      <c r="C3284" s="19">
        <v>24.5</v>
      </c>
      <c r="D3284" s="19">
        <v>24.6238095238095</v>
      </c>
      <c r="E3284" s="42"/>
      <c r="F3284" s="30">
        <v>12</v>
      </c>
      <c r="G3284" s="19">
        <v>12.1</v>
      </c>
      <c r="H3284" s="19">
        <v>11.9761904761905</v>
      </c>
      <c r="I3284" s="32"/>
      <c r="J3284" s="19">
        <v>25.9080000000003</v>
      </c>
      <c r="K3284" s="19">
        <v>23.0628571428571</v>
      </c>
      <c r="L3284" s="19">
        <v>22.48</v>
      </c>
      <c r="M3284" s="43"/>
      <c r="N3284" s="19"/>
      <c r="O3284" s="19">
        <f>AVERAGE(B3286,F3286)</f>
        <v>16.8375</v>
      </c>
      <c r="P3284" t="s" s="34">
        <v>16</v>
      </c>
    </row>
    <row r="3285" ht="16.6" customHeight="1">
      <c r="A3285" s="29">
        <v>44531</v>
      </c>
      <c r="B3285" s="30">
        <v>26.2</v>
      </c>
      <c r="C3285" s="19">
        <v>27.5</v>
      </c>
      <c r="D3285" s="19">
        <v>27.4619047619048</v>
      </c>
      <c r="E3285" s="42"/>
      <c r="F3285" s="30">
        <v>13.7</v>
      </c>
      <c r="G3285" s="19">
        <v>13.5</v>
      </c>
      <c r="H3285" s="19">
        <v>13.3619047619048</v>
      </c>
      <c r="I3285" s="32"/>
      <c r="J3285" s="19">
        <v>14.7320000000002</v>
      </c>
      <c r="K3285" s="19">
        <v>11.5342857142857</v>
      </c>
      <c r="L3285" s="19">
        <v>16.9142857142857</v>
      </c>
      <c r="M3285" s="43"/>
      <c r="N3285" s="19"/>
      <c r="O3285" s="19">
        <f>AVERAGE(D3286,H3286)</f>
        <v>17.1145292207793</v>
      </c>
      <c r="P3285" t="s" s="34">
        <v>17</v>
      </c>
    </row>
    <row r="3286" ht="16.6" customHeight="1">
      <c r="A3286" t="s" s="35">
        <v>18</v>
      </c>
      <c r="B3286" s="36">
        <f>AVERAGE(B3274:B3285)</f>
        <v>22.2083333333333</v>
      </c>
      <c r="C3286" s="36">
        <f>AVERAGE(C3274:C3285)</f>
        <v>23.1666666666667</v>
      </c>
      <c r="D3286" s="36">
        <f>AVERAGE(D3274:D3285)</f>
        <v>23.1960858585859</v>
      </c>
      <c r="E3286" s="42"/>
      <c r="F3286" s="36">
        <f>AVERAGE(F3274:F3285)</f>
        <v>11.4666666666667</v>
      </c>
      <c r="G3286" s="36">
        <f>AVERAGE(G3274:G3285)</f>
        <v>11.0916666666667</v>
      </c>
      <c r="H3286" s="36">
        <f>AVERAGE(H3274:H3285)</f>
        <v>11.0329725829726</v>
      </c>
      <c r="I3286" s="32"/>
      <c r="J3286" s="36">
        <f>AVERAGE(J3274:J3285)</f>
        <v>76.53866666666759</v>
      </c>
      <c r="K3286" s="36">
        <f>AVERAGE(K3274:K3285)</f>
        <v>75.56785714285709</v>
      </c>
      <c r="L3286" s="36">
        <f>AVERAGE(L3274:L3285)</f>
        <v>58.4563311688312</v>
      </c>
      <c r="M3286" s="43"/>
      <c r="N3286" s="19"/>
      <c r="O3286" s="19">
        <f>O3285-O3284</f>
        <v>0.2770292207793</v>
      </c>
      <c r="P3286" t="s" s="39">
        <v>19</v>
      </c>
    </row>
    <row r="3287" ht="16.6" customHeight="1">
      <c r="A3287" s="55"/>
      <c r="B3287" s="49"/>
      <c r="C3287" s="49"/>
      <c r="D3287" s="49"/>
      <c r="E3287" s="42"/>
      <c r="F3287" s="49"/>
      <c r="G3287" s="49"/>
      <c r="H3287" t="s" s="40">
        <v>21</v>
      </c>
      <c r="I3287" s="32"/>
      <c r="J3287" s="19"/>
      <c r="K3287" s="19"/>
      <c r="L3287" s="19"/>
      <c r="M3287" s="43"/>
      <c r="N3287" s="19"/>
      <c r="O3287" s="19"/>
      <c r="P3287" s="19"/>
    </row>
    <row r="3288" ht="16.6" customHeight="1">
      <c r="A3288" s="55"/>
      <c r="B3288" s="49"/>
      <c r="C3288" s="49"/>
      <c r="D3288" s="49"/>
      <c r="E3288" s="42"/>
      <c r="F3288" s="49"/>
      <c r="G3288" s="49"/>
      <c r="H3288" s="49"/>
      <c r="I3288" s="32"/>
      <c r="J3288" s="19"/>
      <c r="K3288" s="19"/>
      <c r="L3288" s="19"/>
      <c r="M3288" s="43"/>
      <c r="N3288" s="28"/>
      <c r="O3288" s="28"/>
      <c r="P3288" s="28"/>
    </row>
    <row r="3289" ht="46.65" customHeight="1">
      <c r="A3289" t="s" s="20">
        <v>1366</v>
      </c>
      <c r="B3289" t="s" s="21">
        <v>620</v>
      </c>
      <c r="C3289" t="s" s="22">
        <v>1367</v>
      </c>
      <c r="D3289" t="s" s="22">
        <v>1368</v>
      </c>
      <c r="E3289" s="80"/>
      <c r="F3289" t="s" s="21">
        <v>623</v>
      </c>
      <c r="G3289" t="s" s="24">
        <v>1367</v>
      </c>
      <c r="H3289" t="s" s="24">
        <v>1368</v>
      </c>
      <c r="I3289" s="32"/>
      <c r="J3289" t="s" s="21">
        <v>94</v>
      </c>
      <c r="K3289" t="s" s="26">
        <v>1369</v>
      </c>
      <c r="L3289" t="s" s="26">
        <v>1370</v>
      </c>
      <c r="M3289" t="s" s="45">
        <v>1371</v>
      </c>
      <c r="N3289" s="7"/>
      <c r="O3289" s="19"/>
      <c r="P3289" s="19"/>
    </row>
    <row r="3290" ht="16.6" customHeight="1">
      <c r="A3290" s="29">
        <v>44197</v>
      </c>
      <c r="B3290" s="30">
        <v>28.1</v>
      </c>
      <c r="C3290" s="19">
        <v>30.2</v>
      </c>
      <c r="D3290" s="19">
        <v>30.2136363636364</v>
      </c>
      <c r="E3290" s="42"/>
      <c r="F3290" s="30">
        <v>13.3</v>
      </c>
      <c r="G3290" s="19">
        <v>14.2</v>
      </c>
      <c r="H3290" s="19">
        <v>14.1818181818182</v>
      </c>
      <c r="I3290" s="32"/>
      <c r="J3290" s="33">
        <v>10.4140000000001</v>
      </c>
      <c r="K3290" s="33">
        <v>8.051612903225809</v>
      </c>
      <c r="L3290" s="33">
        <v>15.1727272727273</v>
      </c>
      <c r="M3290" s="7"/>
      <c r="N3290" s="7"/>
      <c r="O3290" s="19"/>
      <c r="P3290" s="19"/>
    </row>
    <row r="3291" ht="16.6" customHeight="1">
      <c r="A3291" s="29">
        <v>44228</v>
      </c>
      <c r="B3291" s="30">
        <v>27.8</v>
      </c>
      <c r="C3291" s="19">
        <v>30</v>
      </c>
      <c r="D3291" s="19">
        <v>30</v>
      </c>
      <c r="E3291" s="42"/>
      <c r="F3291" s="30">
        <v>13.3</v>
      </c>
      <c r="G3291" s="19">
        <v>14.7</v>
      </c>
      <c r="H3291" s="19">
        <v>14.7954545454545</v>
      </c>
      <c r="I3291" s="32"/>
      <c r="J3291" s="33">
        <v>11.9380000000001</v>
      </c>
      <c r="K3291" s="33">
        <v>14.0935483870968</v>
      </c>
      <c r="L3291" s="33">
        <v>7.56363636363636</v>
      </c>
      <c r="M3291" s="7"/>
      <c r="N3291" s="7"/>
      <c r="O3291" s="19"/>
      <c r="P3291" s="19"/>
    </row>
    <row r="3292" ht="16.6" customHeight="1">
      <c r="A3292" s="29">
        <v>44256</v>
      </c>
      <c r="B3292" s="30">
        <v>25.8</v>
      </c>
      <c r="C3292" s="19">
        <v>27.8</v>
      </c>
      <c r="D3292" s="19">
        <v>27.8409090909091</v>
      </c>
      <c r="E3292" s="42"/>
      <c r="F3292" s="30">
        <v>12.3</v>
      </c>
      <c r="G3292" s="19">
        <v>13.6</v>
      </c>
      <c r="H3292" s="19">
        <v>13.5090909090909</v>
      </c>
      <c r="I3292" s="32"/>
      <c r="J3292" s="33">
        <v>22.0980000000003</v>
      </c>
      <c r="K3292" s="33">
        <v>22.9</v>
      </c>
      <c r="L3292" s="33">
        <v>17.7636363636364</v>
      </c>
      <c r="M3292" s="7"/>
      <c r="N3292" s="7"/>
      <c r="O3292" s="19"/>
      <c r="P3292" s="19"/>
    </row>
    <row r="3293" ht="16.6" customHeight="1">
      <c r="A3293" s="29">
        <v>44287</v>
      </c>
      <c r="B3293" s="30">
        <v>22.9</v>
      </c>
      <c r="C3293" s="19">
        <v>24</v>
      </c>
      <c r="D3293" s="19">
        <v>23.8727272727273</v>
      </c>
      <c r="E3293" s="42"/>
      <c r="F3293" s="30">
        <v>10.4</v>
      </c>
      <c r="G3293" s="19">
        <v>11.2</v>
      </c>
      <c r="H3293" s="19">
        <v>11.1045454545455</v>
      </c>
      <c r="I3293" s="32"/>
      <c r="J3293" s="33">
        <v>34.2900000000004</v>
      </c>
      <c r="K3293" s="33">
        <v>34.1806451612903</v>
      </c>
      <c r="L3293" s="33">
        <v>39.1454545454545</v>
      </c>
      <c r="M3293" s="7"/>
      <c r="N3293" s="7"/>
      <c r="O3293" s="19"/>
      <c r="P3293" s="19"/>
    </row>
    <row r="3294" ht="16.6" customHeight="1">
      <c r="A3294" s="29">
        <v>44317</v>
      </c>
      <c r="B3294" s="30">
        <v>19.1</v>
      </c>
      <c r="C3294" s="19">
        <v>20.4</v>
      </c>
      <c r="D3294" s="19">
        <v>20.4045454545455</v>
      </c>
      <c r="E3294" s="42"/>
      <c r="F3294" s="30">
        <v>8.9</v>
      </c>
      <c r="G3294" s="19">
        <v>9</v>
      </c>
      <c r="H3294" s="19">
        <v>8.845454545454549</v>
      </c>
      <c r="I3294" s="32"/>
      <c r="J3294" s="33">
        <v>119.888000000001</v>
      </c>
      <c r="K3294" s="33">
        <v>122.329032258065</v>
      </c>
      <c r="L3294" s="33">
        <v>100.26</v>
      </c>
      <c r="M3294" s="7"/>
      <c r="N3294" s="7"/>
      <c r="O3294" s="19"/>
      <c r="P3294" s="19"/>
    </row>
    <row r="3295" ht="16.6" customHeight="1">
      <c r="A3295" s="29">
        <v>44348</v>
      </c>
      <c r="B3295" s="30">
        <v>16.9</v>
      </c>
      <c r="C3295" s="19">
        <v>17.9</v>
      </c>
      <c r="D3295" s="19">
        <v>17.9909090909091</v>
      </c>
      <c r="E3295" s="42"/>
      <c r="F3295" s="30">
        <v>7.8</v>
      </c>
      <c r="G3295" s="19">
        <v>7.7</v>
      </c>
      <c r="H3295" s="19">
        <v>7.65</v>
      </c>
      <c r="I3295" s="32"/>
      <c r="J3295" s="33">
        <v>166.116000000002</v>
      </c>
      <c r="K3295" s="33">
        <v>179.464516129032</v>
      </c>
      <c r="L3295" s="33">
        <v>117.085714285714</v>
      </c>
      <c r="M3295" s="7"/>
      <c r="N3295" s="7"/>
      <c r="O3295" s="19"/>
      <c r="P3295" s="19"/>
    </row>
    <row r="3296" ht="16.6" customHeight="1">
      <c r="A3296" s="29">
        <v>44378</v>
      </c>
      <c r="B3296" s="30">
        <v>15.9</v>
      </c>
      <c r="C3296" s="19">
        <v>16.8</v>
      </c>
      <c r="D3296" s="19">
        <v>16.8904761904762</v>
      </c>
      <c r="E3296" s="42"/>
      <c r="F3296" s="30">
        <v>7</v>
      </c>
      <c r="G3296" s="19">
        <v>6.9</v>
      </c>
      <c r="H3296" s="19">
        <v>6.86190476190476</v>
      </c>
      <c r="I3296" s="32"/>
      <c r="J3296" s="33">
        <v>162.814000000002</v>
      </c>
      <c r="K3296" s="33">
        <v>179.041935483871</v>
      </c>
      <c r="L3296" s="33">
        <v>132.345454545455</v>
      </c>
      <c r="M3296" s="7"/>
      <c r="N3296" s="7"/>
      <c r="O3296" s="19"/>
      <c r="P3296" s="19"/>
    </row>
    <row r="3297" ht="16.6" customHeight="1">
      <c r="A3297" s="29">
        <v>44409</v>
      </c>
      <c r="B3297" s="30">
        <v>16.5</v>
      </c>
      <c r="C3297" s="19">
        <v>17.3</v>
      </c>
      <c r="D3297" s="19">
        <v>17.2904761904762</v>
      </c>
      <c r="E3297" s="42"/>
      <c r="F3297" s="30">
        <v>7.4</v>
      </c>
      <c r="G3297" s="19">
        <v>7.2</v>
      </c>
      <c r="H3297" s="19">
        <v>7.11904761904762</v>
      </c>
      <c r="I3297" s="32"/>
      <c r="J3297" s="33">
        <v>114.300000000001</v>
      </c>
      <c r="K3297" s="33">
        <v>117.038709677419</v>
      </c>
      <c r="L3297" s="33">
        <v>104.3</v>
      </c>
      <c r="M3297" s="7"/>
      <c r="N3297" s="7"/>
      <c r="O3297" s="19"/>
      <c r="P3297" s="19"/>
    </row>
    <row r="3298" ht="16.6" customHeight="1">
      <c r="A3298" s="29">
        <v>44440</v>
      </c>
      <c r="B3298" s="30">
        <v>17.9</v>
      </c>
      <c r="C3298" s="19">
        <v>18.4</v>
      </c>
      <c r="D3298" s="19">
        <v>18.4380952380952</v>
      </c>
      <c r="E3298" s="42"/>
      <c r="F3298" s="30">
        <v>8.300000000000001</v>
      </c>
      <c r="G3298" s="19">
        <v>7.8</v>
      </c>
      <c r="H3298" s="19">
        <v>7.8047619047619</v>
      </c>
      <c r="I3298" s="32"/>
      <c r="J3298" s="33">
        <v>76.70800000000089</v>
      </c>
      <c r="K3298" s="33">
        <v>85.4709677419355</v>
      </c>
      <c r="L3298" s="33">
        <v>70.31999999999999</v>
      </c>
      <c r="M3298" s="7"/>
      <c r="N3298" s="7"/>
      <c r="O3298" s="19"/>
      <c r="P3298" s="19"/>
    </row>
    <row r="3299" ht="16.6" customHeight="1">
      <c r="A3299" s="29">
        <v>44470</v>
      </c>
      <c r="B3299" s="30">
        <v>19.6</v>
      </c>
      <c r="C3299" s="19">
        <v>21.4</v>
      </c>
      <c r="D3299" s="19">
        <v>21.4714285714286</v>
      </c>
      <c r="E3299" s="42"/>
      <c r="F3299" s="30">
        <v>9.199999999999999</v>
      </c>
      <c r="G3299" s="19">
        <v>8.699999999999999</v>
      </c>
      <c r="H3299" s="19">
        <v>8.74285714285714</v>
      </c>
      <c r="I3299" s="32"/>
      <c r="J3299" s="33">
        <v>58.6740000000007</v>
      </c>
      <c r="K3299" s="33">
        <v>58.1935483870968</v>
      </c>
      <c r="L3299" s="33">
        <v>31.1904761904762</v>
      </c>
      <c r="M3299" s="7"/>
      <c r="N3299" s="7"/>
      <c r="O3299" s="19"/>
      <c r="P3299" s="19"/>
    </row>
    <row r="3300" ht="16.6" customHeight="1">
      <c r="A3300" s="29">
        <v>44501</v>
      </c>
      <c r="B3300" s="30">
        <v>23.4</v>
      </c>
      <c r="C3300" s="19">
        <v>25</v>
      </c>
      <c r="D3300" s="19">
        <v>25.0190476190476</v>
      </c>
      <c r="E3300" s="42"/>
      <c r="F3300" s="30">
        <v>10.9</v>
      </c>
      <c r="G3300" s="19">
        <v>10.7</v>
      </c>
      <c r="H3300" s="19">
        <v>10.6761904761905</v>
      </c>
      <c r="I3300" s="32"/>
      <c r="J3300" s="33">
        <v>22.8600000000003</v>
      </c>
      <c r="K3300" s="33">
        <v>23.5</v>
      </c>
      <c r="L3300" s="33">
        <v>27.5238095238095</v>
      </c>
      <c r="M3300" s="7"/>
      <c r="N3300" s="7"/>
      <c r="O3300" s="19">
        <f>AVERAGE(B3302,F3302)</f>
        <v>15.8875</v>
      </c>
      <c r="P3300" t="s" s="34">
        <v>16</v>
      </c>
    </row>
    <row r="3301" ht="16.6" customHeight="1">
      <c r="A3301" s="29">
        <v>44531</v>
      </c>
      <c r="B3301" s="30">
        <v>26.3</v>
      </c>
      <c r="C3301" s="19">
        <v>28.1</v>
      </c>
      <c r="D3301" s="19">
        <v>28.0428571428571</v>
      </c>
      <c r="E3301" s="42"/>
      <c r="F3301" s="30">
        <v>12.3</v>
      </c>
      <c r="G3301" s="19">
        <v>12.4</v>
      </c>
      <c r="H3301" s="19">
        <v>12.2571428571429</v>
      </c>
      <c r="I3301" s="32"/>
      <c r="J3301" s="33">
        <v>13.2080000000002</v>
      </c>
      <c r="K3301" s="33">
        <v>11.741935483871</v>
      </c>
      <c r="L3301" s="33">
        <v>10.847619047619</v>
      </c>
      <c r="M3301" s="7"/>
      <c r="N3301" s="7"/>
      <c r="O3301" s="19">
        <f>AVERAGE(D3302,H3302)</f>
        <v>16.7093073593074</v>
      </c>
      <c r="P3301" t="s" s="34">
        <v>17</v>
      </c>
    </row>
    <row r="3302" ht="16.6" customHeight="1">
      <c r="A3302" t="s" s="35">
        <v>18</v>
      </c>
      <c r="B3302" s="36">
        <f>AVERAGE(B3290:B3301)</f>
        <v>21.6833333333333</v>
      </c>
      <c r="C3302" s="36">
        <f>AVERAGE(C3290:C3301)</f>
        <v>23.1083333333333</v>
      </c>
      <c r="D3302" s="36">
        <f>AVERAGE(D3290:D3301)</f>
        <v>23.1229256854257</v>
      </c>
      <c r="E3302" s="42"/>
      <c r="F3302" s="36">
        <f>AVERAGE(F3290:F3301)</f>
        <v>10.0916666666667</v>
      </c>
      <c r="G3302" s="36">
        <f>AVERAGE(G3290:G3301)</f>
        <v>10.3416666666667</v>
      </c>
      <c r="H3302" s="36">
        <f>AVERAGE(H3290:H3301)</f>
        <v>10.295689033189</v>
      </c>
      <c r="I3302" s="32"/>
      <c r="J3302" s="36">
        <f>AVERAGE(J3290:J3301)</f>
        <v>67.77566666666741</v>
      </c>
      <c r="K3302" s="36">
        <f>AVERAGE(K3290:K3301)</f>
        <v>71.3338709677419</v>
      </c>
      <c r="L3302" s="36">
        <f>AVERAGE(L3290:L3301)</f>
        <v>56.126544011544</v>
      </c>
      <c r="M3302" s="7"/>
      <c r="N3302" s="7"/>
      <c r="O3302" s="19">
        <f>O3301-O3300</f>
        <v>0.8218073593074</v>
      </c>
      <c r="P3302" t="s" s="39">
        <v>19</v>
      </c>
    </row>
    <row r="3303" ht="16.6" customHeight="1">
      <c r="A3303" s="55"/>
      <c r="B3303" s="49"/>
      <c r="C3303" s="49"/>
      <c r="D3303" t="s" s="40">
        <v>55</v>
      </c>
      <c r="E3303" s="42"/>
      <c r="F3303" s="49"/>
      <c r="G3303" s="49"/>
      <c r="H3303" t="s" s="40">
        <v>21</v>
      </c>
      <c r="I3303" s="32"/>
      <c r="J3303" s="19"/>
      <c r="K3303" s="19"/>
      <c r="L3303" s="19"/>
      <c r="M3303" s="43"/>
      <c r="N3303" s="19"/>
      <c r="O3303" s="19"/>
      <c r="P3303" s="19"/>
    </row>
    <row r="3304" ht="16.6" customHeight="1">
      <c r="A3304" s="55"/>
      <c r="B3304" s="49"/>
      <c r="C3304" s="49"/>
      <c r="D3304" s="49"/>
      <c r="E3304" s="42"/>
      <c r="F3304" s="49"/>
      <c r="G3304" s="49"/>
      <c r="H3304" s="49"/>
      <c r="I3304" s="32"/>
      <c r="J3304" s="19"/>
      <c r="K3304" s="19"/>
      <c r="L3304" s="19"/>
      <c r="M3304" s="43"/>
      <c r="N3304" s="19"/>
      <c r="O3304" s="19"/>
      <c r="P3304" s="28"/>
    </row>
    <row r="3305" ht="46.65" customHeight="1">
      <c r="A3305" t="s" s="20">
        <v>1372</v>
      </c>
      <c r="B3305" t="s" s="21">
        <v>620</v>
      </c>
      <c r="C3305" t="s" s="22">
        <v>1373</v>
      </c>
      <c r="D3305" t="s" s="22">
        <v>1374</v>
      </c>
      <c r="E3305" s="80"/>
      <c r="F3305" t="s" s="21">
        <v>623</v>
      </c>
      <c r="G3305" t="s" s="24">
        <v>1373</v>
      </c>
      <c r="H3305" t="s" s="24">
        <v>1374</v>
      </c>
      <c r="I3305" s="25"/>
      <c r="J3305" t="s" s="21">
        <v>1375</v>
      </c>
      <c r="K3305" t="s" s="26">
        <v>1376</v>
      </c>
      <c r="L3305" t="s" s="26">
        <v>1377</v>
      </c>
      <c r="M3305" s="43"/>
      <c r="N3305" s="19"/>
      <c r="O3305" s="19"/>
      <c r="P3305" s="19"/>
    </row>
    <row r="3306" ht="16.6" customHeight="1">
      <c r="A3306" s="29">
        <v>44197</v>
      </c>
      <c r="B3306" s="30">
        <v>23.1</v>
      </c>
      <c r="C3306" s="19">
        <v>23.1</v>
      </c>
      <c r="D3306" s="19">
        <v>23.2409090909091</v>
      </c>
      <c r="E3306" s="42"/>
      <c r="F3306" s="30">
        <v>16.7</v>
      </c>
      <c r="G3306" s="19">
        <v>17</v>
      </c>
      <c r="H3306" s="19">
        <v>17.4909090909091</v>
      </c>
      <c r="I3306" s="32"/>
      <c r="J3306" s="19">
        <v>17.0180000000002</v>
      </c>
      <c r="K3306" s="19">
        <v>15.5225806451613</v>
      </c>
      <c r="L3306" s="19">
        <v>16.9545454545455</v>
      </c>
      <c r="M3306" s="58"/>
      <c r="N3306" s="19"/>
      <c r="O3306" s="19"/>
      <c r="P3306" s="19"/>
    </row>
    <row r="3307" ht="16.6" customHeight="1">
      <c r="A3307" s="29">
        <v>44228</v>
      </c>
      <c r="B3307" s="30">
        <v>23.3</v>
      </c>
      <c r="C3307" s="19">
        <v>23.4</v>
      </c>
      <c r="D3307" s="19">
        <v>23.5545454545455</v>
      </c>
      <c r="E3307" s="42"/>
      <c r="F3307" s="30">
        <v>16.9</v>
      </c>
      <c r="G3307" s="19">
        <v>17.3</v>
      </c>
      <c r="H3307" s="19">
        <v>17.9227272727273</v>
      </c>
      <c r="I3307" s="32"/>
      <c r="J3307" s="19">
        <v>21.5900000000003</v>
      </c>
      <c r="K3307" s="19">
        <v>22.9129032258065</v>
      </c>
      <c r="L3307" s="19">
        <v>15.3727272727273</v>
      </c>
      <c r="M3307" s="58"/>
      <c r="N3307" s="19"/>
      <c r="O3307" s="19"/>
      <c r="P3307" s="19"/>
    </row>
    <row r="3308" ht="16.6" customHeight="1">
      <c r="A3308" s="29">
        <v>44256</v>
      </c>
      <c r="B3308" s="30">
        <v>22.5</v>
      </c>
      <c r="C3308" s="19">
        <v>22.7</v>
      </c>
      <c r="D3308" s="19">
        <v>23.1681818181818</v>
      </c>
      <c r="E3308" s="42"/>
      <c r="F3308" s="30">
        <v>16.4</v>
      </c>
      <c r="G3308" s="19">
        <v>16.7</v>
      </c>
      <c r="H3308" s="19">
        <v>17.3681818181818</v>
      </c>
      <c r="I3308" s="32"/>
      <c r="J3308" s="19">
        <v>31.7500000000004</v>
      </c>
      <c r="K3308" s="19">
        <v>31.6709677419355</v>
      </c>
      <c r="L3308" s="19">
        <v>24.8545454545455</v>
      </c>
      <c r="M3308" s="58"/>
      <c r="N3308" s="19"/>
      <c r="O3308" s="19"/>
      <c r="P3308" s="19"/>
    </row>
    <row r="3309" ht="16.6" customHeight="1">
      <c r="A3309" s="29">
        <v>44287</v>
      </c>
      <c r="B3309" s="30">
        <v>21.3</v>
      </c>
      <c r="C3309" s="19">
        <v>21.3</v>
      </c>
      <c r="D3309" s="19">
        <v>21.5818181818182</v>
      </c>
      <c r="E3309" s="42"/>
      <c r="F3309" s="30">
        <v>15.4</v>
      </c>
      <c r="G3309" s="19">
        <v>15.5</v>
      </c>
      <c r="H3309" s="19">
        <v>15.9954545454545</v>
      </c>
      <c r="I3309" s="32"/>
      <c r="J3309" s="19">
        <v>55.6260000000007</v>
      </c>
      <c r="K3309" s="19">
        <v>56.5129032258065</v>
      </c>
      <c r="L3309" s="19">
        <v>47.0181818181818</v>
      </c>
      <c r="M3309" s="58"/>
      <c r="N3309" s="19"/>
      <c r="O3309" s="19"/>
      <c r="P3309" s="19"/>
    </row>
    <row r="3310" ht="16.6" customHeight="1">
      <c r="A3310" s="29">
        <v>44317</v>
      </c>
      <c r="B3310" s="30">
        <v>18.9</v>
      </c>
      <c r="C3310" s="19">
        <v>19.2</v>
      </c>
      <c r="D3310" s="19">
        <v>19.9818181818182</v>
      </c>
      <c r="E3310" s="42"/>
      <c r="F3310" s="30">
        <v>13.6</v>
      </c>
      <c r="G3310" s="19">
        <v>13.7</v>
      </c>
      <c r="H3310" s="19">
        <v>14.2818181818182</v>
      </c>
      <c r="I3310" s="32"/>
      <c r="J3310" s="19">
        <v>146.558000000002</v>
      </c>
      <c r="K3310" s="19">
        <v>151.341935483871</v>
      </c>
      <c r="L3310" s="19">
        <v>101.727272727273</v>
      </c>
      <c r="M3310" s="58"/>
      <c r="N3310" s="19"/>
      <c r="O3310" s="19"/>
      <c r="P3310" s="19"/>
    </row>
    <row r="3311" ht="16.6" customHeight="1">
      <c r="A3311" s="29">
        <v>44348</v>
      </c>
      <c r="B3311" s="30">
        <v>17</v>
      </c>
      <c r="C3311" s="19">
        <v>17.4</v>
      </c>
      <c r="D3311" s="19">
        <v>18.15</v>
      </c>
      <c r="E3311" s="42"/>
      <c r="F3311" s="30">
        <v>12.1</v>
      </c>
      <c r="G3311" s="19">
        <v>12.2</v>
      </c>
      <c r="H3311" s="19">
        <v>12.7818181818182</v>
      </c>
      <c r="I3311" s="32"/>
      <c r="J3311" s="19">
        <v>175.260000000002</v>
      </c>
      <c r="K3311" s="19">
        <v>172.241935483871</v>
      </c>
      <c r="L3311" s="19">
        <v>123.372727272727</v>
      </c>
      <c r="M3311" s="58"/>
      <c r="N3311" s="19"/>
      <c r="O3311" s="19"/>
      <c r="P3311" s="19"/>
    </row>
    <row r="3312" ht="16.6" customHeight="1">
      <c r="A3312" s="29">
        <v>44378</v>
      </c>
      <c r="B3312" s="30">
        <v>16.1</v>
      </c>
      <c r="C3312" s="19">
        <v>16.4</v>
      </c>
      <c r="D3312" s="19">
        <v>17.0619047619048</v>
      </c>
      <c r="E3312" s="42"/>
      <c r="F3312" s="30">
        <v>11.3</v>
      </c>
      <c r="G3312" s="19">
        <v>11.3</v>
      </c>
      <c r="H3312" s="19">
        <v>11.8142857142857</v>
      </c>
      <c r="I3312" s="32"/>
      <c r="J3312" s="19">
        <v>184.912000000002</v>
      </c>
      <c r="K3312" s="19">
        <v>190.767741935484</v>
      </c>
      <c r="L3312" s="19">
        <v>146.245454545455</v>
      </c>
      <c r="M3312" s="58"/>
      <c r="N3312" s="19"/>
      <c r="O3312" s="19"/>
      <c r="P3312" s="19"/>
    </row>
    <row r="3313" ht="16.6" customHeight="1">
      <c r="A3313" s="29">
        <v>44409</v>
      </c>
      <c r="B3313" s="30">
        <v>16.2</v>
      </c>
      <c r="C3313" s="19">
        <v>16.5</v>
      </c>
      <c r="D3313" s="19">
        <v>17.1238095238095</v>
      </c>
      <c r="E3313" s="42"/>
      <c r="F3313" s="30">
        <v>11.2</v>
      </c>
      <c r="G3313" s="19">
        <v>11.3</v>
      </c>
      <c r="H3313" s="19">
        <v>11.8285714285714</v>
      </c>
      <c r="I3313" s="32"/>
      <c r="J3313" s="19">
        <v>133.096000000002</v>
      </c>
      <c r="K3313" s="19">
        <v>133.222580645161</v>
      </c>
      <c r="L3313" s="19">
        <v>113.2</v>
      </c>
      <c r="M3313" s="58"/>
      <c r="N3313" s="19"/>
      <c r="O3313" s="19"/>
      <c r="P3313" s="19"/>
    </row>
    <row r="3314" ht="16.6" customHeight="1">
      <c r="A3314" s="29">
        <v>44440</v>
      </c>
      <c r="B3314" s="30">
        <v>16.9</v>
      </c>
      <c r="C3314" s="19">
        <v>17.1</v>
      </c>
      <c r="D3314" s="19">
        <v>17.4809523809524</v>
      </c>
      <c r="E3314" s="42"/>
      <c r="F3314" s="30">
        <v>11.7</v>
      </c>
      <c r="G3314" s="19">
        <v>11.8</v>
      </c>
      <c r="H3314" s="19">
        <v>12.2619047619048</v>
      </c>
      <c r="I3314" s="32"/>
      <c r="J3314" s="19">
        <v>86.8680000000011</v>
      </c>
      <c r="K3314" s="19">
        <v>90.4645161290323</v>
      </c>
      <c r="L3314" s="19">
        <v>74.8761904761905</v>
      </c>
      <c r="M3314" s="58"/>
      <c r="N3314" s="19"/>
      <c r="O3314" s="19"/>
      <c r="P3314" s="19"/>
    </row>
    <row r="3315" ht="16.6" customHeight="1">
      <c r="A3315" s="29">
        <v>44470</v>
      </c>
      <c r="B3315" s="30">
        <v>17.9</v>
      </c>
      <c r="C3315" s="19">
        <v>18.3</v>
      </c>
      <c r="D3315" s="19">
        <v>18.8428571428571</v>
      </c>
      <c r="E3315" s="42"/>
      <c r="F3315" s="30">
        <v>12.4</v>
      </c>
      <c r="G3315" s="19">
        <v>12.6</v>
      </c>
      <c r="H3315" s="19">
        <v>13.3904761904762</v>
      </c>
      <c r="I3315" s="32"/>
      <c r="J3315" s="19">
        <v>73.9140000000009</v>
      </c>
      <c r="K3315" s="19">
        <v>71.5354838709677</v>
      </c>
      <c r="L3315" s="19">
        <v>41.4571428571429</v>
      </c>
      <c r="M3315" s="58"/>
      <c r="N3315" s="19"/>
      <c r="O3315" s="19"/>
      <c r="P3315" s="19"/>
    </row>
    <row r="3316" ht="16.6" customHeight="1">
      <c r="A3316" s="29">
        <v>44501</v>
      </c>
      <c r="B3316" s="30">
        <v>20.2</v>
      </c>
      <c r="C3316" s="19">
        <v>20.2</v>
      </c>
      <c r="D3316" s="19">
        <v>20.7333333333333</v>
      </c>
      <c r="E3316" s="42"/>
      <c r="F3316" s="30">
        <v>14.2</v>
      </c>
      <c r="G3316" s="19">
        <v>14.2</v>
      </c>
      <c r="H3316" s="19">
        <v>14.8142857142857</v>
      </c>
      <c r="I3316" s="32"/>
      <c r="J3316" s="19">
        <v>31.7500000000004</v>
      </c>
      <c r="K3316" s="19">
        <v>30.3903225806452</v>
      </c>
      <c r="L3316" s="19">
        <v>30.8190476190476</v>
      </c>
      <c r="M3316" s="58"/>
      <c r="N3316" s="19"/>
      <c r="O3316" s="19">
        <f>AVERAGE(B3318,F3318)</f>
        <v>16.7875</v>
      </c>
      <c r="P3316" t="s" s="34">
        <v>16</v>
      </c>
    </row>
    <row r="3317" ht="16.6" customHeight="1">
      <c r="A3317" s="29">
        <v>44531</v>
      </c>
      <c r="B3317" s="30">
        <v>22</v>
      </c>
      <c r="C3317" s="19">
        <v>21.8</v>
      </c>
      <c r="D3317" s="19">
        <v>22.052380952381</v>
      </c>
      <c r="E3317" s="42"/>
      <c r="F3317" s="30">
        <v>15.6</v>
      </c>
      <c r="G3317" s="19">
        <v>15.8</v>
      </c>
      <c r="H3317" s="19">
        <v>16.1619047619048</v>
      </c>
      <c r="I3317" s="32"/>
      <c r="J3317" s="19">
        <v>21.8440000000003</v>
      </c>
      <c r="K3317" s="19">
        <v>22.7645161290323</v>
      </c>
      <c r="L3317" s="19">
        <v>14.8190476190476</v>
      </c>
      <c r="M3317" s="58"/>
      <c r="N3317" s="49"/>
      <c r="O3317" s="19">
        <f>AVERAGE(D3318,H3318)</f>
        <v>17.4618686868687</v>
      </c>
      <c r="P3317" t="s" s="34">
        <v>17</v>
      </c>
    </row>
    <row r="3318" ht="16.6" customHeight="1">
      <c r="A3318" t="s" s="35">
        <v>18</v>
      </c>
      <c r="B3318" s="36">
        <f>AVERAGE(B3306:B3317)</f>
        <v>19.6166666666667</v>
      </c>
      <c r="C3318" s="36">
        <f>AVERAGE(C3306:C3317)</f>
        <v>19.7833333333333</v>
      </c>
      <c r="D3318" s="36">
        <f>AVERAGE(D3306:D3317)</f>
        <v>20.2477092352092</v>
      </c>
      <c r="E3318" s="82"/>
      <c r="F3318" s="36">
        <f>AVERAGE(F3306:F3317)</f>
        <v>13.9583333333333</v>
      </c>
      <c r="G3318" s="36">
        <f>AVERAGE(G3306:G3317)</f>
        <v>14.1166666666667</v>
      </c>
      <c r="H3318" s="36">
        <f>AVERAGE(H3306:H3317)</f>
        <v>14.6760281385281</v>
      </c>
      <c r="I3318" s="38"/>
      <c r="J3318" s="36">
        <f>AVERAGE(J3306:J3317)</f>
        <v>81.6821666666677</v>
      </c>
      <c r="K3318" s="36">
        <f>AVERAGE(K3306:K3317)</f>
        <v>82.4456989247312</v>
      </c>
      <c r="L3318" s="36">
        <f>AVERAGE(L3306:L3317)</f>
        <v>62.5597402597403</v>
      </c>
      <c r="M3318" s="69"/>
      <c r="N3318" s="19"/>
      <c r="O3318" s="19">
        <f>O3317-O3316</f>
        <v>0.6743686868687</v>
      </c>
      <c r="P3318" t="s" s="39">
        <v>19</v>
      </c>
    </row>
    <row r="3319" ht="16.6" customHeight="1">
      <c r="A3319" t="s" s="40">
        <v>20</v>
      </c>
      <c r="B3319" s="49"/>
      <c r="C3319" s="49"/>
      <c r="D3319" s="49"/>
      <c r="E3319" s="42"/>
      <c r="F3319" s="49"/>
      <c r="G3319" s="49"/>
      <c r="H3319" t="s" s="40">
        <v>21</v>
      </c>
      <c r="I3319" s="32"/>
      <c r="J3319" s="19"/>
      <c r="K3319" s="19"/>
      <c r="L3319" s="19"/>
      <c r="M3319" s="43"/>
      <c r="N3319" s="19"/>
      <c r="O3319" s="19"/>
      <c r="P3319" s="19"/>
    </row>
    <row r="3320" ht="16.6" customHeight="1">
      <c r="A3320" s="55"/>
      <c r="B3320" s="49"/>
      <c r="C3320" s="49"/>
      <c r="D3320" s="49"/>
      <c r="E3320" s="42"/>
      <c r="F3320" s="49"/>
      <c r="G3320" s="49"/>
      <c r="H3320" s="49"/>
      <c r="I3320" s="32"/>
      <c r="J3320" s="19"/>
      <c r="K3320" s="19"/>
      <c r="L3320" s="19"/>
      <c r="M3320" s="43"/>
      <c r="N3320" s="19"/>
      <c r="O3320" s="28"/>
      <c r="P3320" s="28"/>
    </row>
    <row r="3321" ht="46.65" customHeight="1">
      <c r="A3321" t="s" s="20">
        <v>1378</v>
      </c>
      <c r="B3321" t="s" s="21">
        <v>620</v>
      </c>
      <c r="C3321" t="s" s="22">
        <v>1379</v>
      </c>
      <c r="D3321" t="s" s="22">
        <v>1380</v>
      </c>
      <c r="E3321" s="80"/>
      <c r="F3321" t="s" s="21">
        <v>623</v>
      </c>
      <c r="G3321" t="s" s="24">
        <v>1379</v>
      </c>
      <c r="H3321" t="s" s="24">
        <v>1380</v>
      </c>
      <c r="I3321" s="32"/>
      <c r="J3321" t="s" s="21">
        <v>644</v>
      </c>
      <c r="K3321" t="s" s="26">
        <v>1381</v>
      </c>
      <c r="L3321" t="s" s="26">
        <v>1382</v>
      </c>
      <c r="M3321" s="43"/>
      <c r="N3321" s="19"/>
      <c r="O3321" s="19"/>
      <c r="P3321" s="19"/>
    </row>
    <row r="3322" ht="16.6" customHeight="1">
      <c r="A3322" s="29">
        <v>44197</v>
      </c>
      <c r="B3322" s="30">
        <v>30.1</v>
      </c>
      <c r="C3322" s="19">
        <v>30.8</v>
      </c>
      <c r="D3322" s="19">
        <v>30.8</v>
      </c>
      <c r="E3322" s="42"/>
      <c r="F3322" s="30">
        <v>12.8</v>
      </c>
      <c r="G3322" s="19">
        <v>13.4</v>
      </c>
      <c r="H3322" s="19">
        <v>13.4</v>
      </c>
      <c r="I3322" s="32"/>
      <c r="J3322" s="19">
        <v>11.9380000000001</v>
      </c>
      <c r="K3322" s="19">
        <v>12.1161290322581</v>
      </c>
      <c r="L3322" s="19">
        <v>18.8631578947368</v>
      </c>
      <c r="M3322" s="43"/>
      <c r="N3322" s="19"/>
      <c r="O3322" s="19"/>
      <c r="P3322" s="19"/>
    </row>
    <row r="3323" ht="16.6" customHeight="1">
      <c r="A3323" s="29">
        <v>44228</v>
      </c>
      <c r="B3323" s="30">
        <v>29.6</v>
      </c>
      <c r="C3323" s="19">
        <v>30.6</v>
      </c>
      <c r="D3323" s="19">
        <v>30.6</v>
      </c>
      <c r="E3323" s="42"/>
      <c r="F3323" s="30">
        <v>12.3</v>
      </c>
      <c r="G3323" s="19">
        <v>13.9</v>
      </c>
      <c r="H3323" s="19">
        <v>13.9</v>
      </c>
      <c r="I3323" s="32"/>
      <c r="J3323" s="19">
        <v>15.7480000000002</v>
      </c>
      <c r="K3323" s="19">
        <v>15.5096774193548</v>
      </c>
      <c r="L3323" s="19">
        <v>13.2105263157895</v>
      </c>
      <c r="M3323" s="43"/>
      <c r="N3323" s="19"/>
      <c r="O3323" s="19"/>
      <c r="P3323" s="19"/>
    </row>
    <row r="3324" ht="16.6" customHeight="1">
      <c r="A3324" s="29">
        <v>44256</v>
      </c>
      <c r="B3324" s="30">
        <v>26.9</v>
      </c>
      <c r="C3324" s="19">
        <v>28.2</v>
      </c>
      <c r="D3324" s="19">
        <v>28.2</v>
      </c>
      <c r="E3324" s="42"/>
      <c r="F3324" s="30">
        <v>11.1</v>
      </c>
      <c r="G3324" s="19">
        <v>12.2</v>
      </c>
      <c r="H3324" s="19">
        <v>12.2</v>
      </c>
      <c r="I3324" s="32"/>
      <c r="J3324" s="19">
        <v>23.8760000000003</v>
      </c>
      <c r="K3324" s="19">
        <v>24.0193548387097</v>
      </c>
      <c r="L3324" s="19">
        <v>19.2</v>
      </c>
      <c r="M3324" s="43"/>
      <c r="N3324" s="19"/>
      <c r="O3324" s="19"/>
      <c r="P3324" s="19"/>
    </row>
    <row r="3325" ht="16.6" customHeight="1">
      <c r="A3325" s="29">
        <v>44287</v>
      </c>
      <c r="B3325" s="30">
        <v>23.6</v>
      </c>
      <c r="C3325" s="19">
        <v>23.9</v>
      </c>
      <c r="D3325" s="19">
        <v>23.9</v>
      </c>
      <c r="E3325" s="42"/>
      <c r="F3325" s="30">
        <v>8.199999999999999</v>
      </c>
      <c r="G3325" s="19">
        <v>9</v>
      </c>
      <c r="H3325" s="19">
        <v>9</v>
      </c>
      <c r="I3325" s="32"/>
      <c r="J3325" s="19">
        <v>50.2920000000006</v>
      </c>
      <c r="K3325" s="19">
        <v>46.8451612903226</v>
      </c>
      <c r="L3325" s="19">
        <v>42.8111111111111</v>
      </c>
      <c r="M3325" s="43"/>
      <c r="N3325" s="19"/>
      <c r="O3325" s="19"/>
      <c r="P3325" s="19"/>
    </row>
    <row r="3326" ht="16.6" customHeight="1">
      <c r="A3326" s="29">
        <v>44317</v>
      </c>
      <c r="B3326" s="30">
        <v>18.8</v>
      </c>
      <c r="C3326" s="19">
        <v>20</v>
      </c>
      <c r="D3326" s="19">
        <v>20</v>
      </c>
      <c r="E3326" s="42"/>
      <c r="F3326" s="30">
        <v>6</v>
      </c>
      <c r="G3326" s="19">
        <v>6</v>
      </c>
      <c r="H3326" s="19">
        <v>6</v>
      </c>
      <c r="I3326" s="32"/>
      <c r="J3326" s="19">
        <v>133.096000000002</v>
      </c>
      <c r="K3326" s="19">
        <v>136.061290322581</v>
      </c>
      <c r="L3326" s="19">
        <v>94.76666666666669</v>
      </c>
      <c r="M3326" s="43"/>
      <c r="N3326" s="19"/>
      <c r="O3326" s="19"/>
      <c r="P3326" s="19"/>
    </row>
    <row r="3327" ht="16.6" customHeight="1">
      <c r="A3327" s="29">
        <v>44348</v>
      </c>
      <c r="B3327" s="30">
        <v>16.3</v>
      </c>
      <c r="C3327" s="19">
        <v>17.4</v>
      </c>
      <c r="D3327" s="19">
        <v>17.4</v>
      </c>
      <c r="E3327" s="42"/>
      <c r="F3327" s="30">
        <v>4.7</v>
      </c>
      <c r="G3327" s="19">
        <v>4.4</v>
      </c>
      <c r="H3327" s="19">
        <v>4.4</v>
      </c>
      <c r="I3327" s="32"/>
      <c r="J3327" s="19">
        <v>181.610000000002</v>
      </c>
      <c r="K3327" s="19">
        <v>178.319354838710</v>
      </c>
      <c r="L3327" s="19">
        <v>107.177777777778</v>
      </c>
      <c r="M3327" s="43"/>
      <c r="N3327" s="19"/>
      <c r="O3327" s="19"/>
      <c r="P3327" s="19"/>
    </row>
    <row r="3328" ht="16.6" customHeight="1">
      <c r="A3328" s="29">
        <v>44378</v>
      </c>
      <c r="B3328" s="30">
        <v>15.3</v>
      </c>
      <c r="C3328" s="19">
        <v>16.3</v>
      </c>
      <c r="D3328" s="19">
        <v>16.3</v>
      </c>
      <c r="E3328" s="42"/>
      <c r="F3328" s="30">
        <v>3.7</v>
      </c>
      <c r="G3328" s="19">
        <v>4</v>
      </c>
      <c r="H3328" s="19">
        <v>4</v>
      </c>
      <c r="I3328" s="32"/>
      <c r="J3328" s="19">
        <v>190.246000000002</v>
      </c>
      <c r="K3328" s="19">
        <v>191.122580645161</v>
      </c>
      <c r="L3328" s="19">
        <v>134.052631578947</v>
      </c>
      <c r="M3328" s="43"/>
      <c r="N3328" s="19"/>
      <c r="O3328" s="19"/>
      <c r="P3328" s="19"/>
    </row>
    <row r="3329" ht="16.6" customHeight="1">
      <c r="A3329" s="29">
        <v>44409</v>
      </c>
      <c r="B3329" s="30">
        <v>16.2</v>
      </c>
      <c r="C3329" s="19">
        <v>17.2</v>
      </c>
      <c r="D3329" s="19">
        <v>17.2</v>
      </c>
      <c r="E3329" s="42"/>
      <c r="F3329" s="30">
        <v>4.3</v>
      </c>
      <c r="G3329" s="19">
        <v>4.7</v>
      </c>
      <c r="H3329" s="19">
        <v>4.7</v>
      </c>
      <c r="I3329" s="32"/>
      <c r="J3329" s="19">
        <v>146.050000000002</v>
      </c>
      <c r="K3329" s="19">
        <v>145.6</v>
      </c>
      <c r="L3329" s="19">
        <v>115.044444444444</v>
      </c>
      <c r="M3329" s="43"/>
      <c r="N3329" s="19"/>
      <c r="O3329" s="19"/>
      <c r="P3329" s="19"/>
    </row>
    <row r="3330" ht="16.6" customHeight="1">
      <c r="A3330" s="29">
        <v>44440</v>
      </c>
      <c r="B3330" s="30">
        <v>17.9</v>
      </c>
      <c r="C3330" s="19">
        <v>18.5</v>
      </c>
      <c r="D3330" s="19">
        <v>18.5</v>
      </c>
      <c r="E3330" s="42"/>
      <c r="F3330" s="30">
        <v>5.8</v>
      </c>
      <c r="G3330" s="19">
        <v>5.6</v>
      </c>
      <c r="H3330" s="19">
        <v>5.6</v>
      </c>
      <c r="I3330" s="32"/>
      <c r="J3330" s="19">
        <v>119.888000000001</v>
      </c>
      <c r="K3330" s="19">
        <v>122.977419354839</v>
      </c>
      <c r="L3330" s="19">
        <v>90.71111111111109</v>
      </c>
      <c r="M3330" s="43"/>
      <c r="N3330" s="19"/>
      <c r="O3330" s="19"/>
      <c r="P3330" s="19"/>
    </row>
    <row r="3331" ht="16.6" customHeight="1">
      <c r="A3331" s="29">
        <v>44470</v>
      </c>
      <c r="B3331" s="30">
        <v>20.2</v>
      </c>
      <c r="C3331" s="19">
        <v>21.8</v>
      </c>
      <c r="D3331" s="19">
        <v>21.8</v>
      </c>
      <c r="E3331" s="42"/>
      <c r="F3331" s="30">
        <v>7.2</v>
      </c>
      <c r="G3331" s="19">
        <v>7.6</v>
      </c>
      <c r="H3331" s="19">
        <v>7.6</v>
      </c>
      <c r="I3331" s="32"/>
      <c r="J3331" s="19">
        <v>81.280000000001</v>
      </c>
      <c r="K3331" s="19">
        <v>77.4451612903226</v>
      </c>
      <c r="L3331" s="19">
        <v>39.1777777777778</v>
      </c>
      <c r="M3331" s="43"/>
      <c r="N3331" s="19"/>
      <c r="O3331" s="19"/>
      <c r="P3331" s="19"/>
    </row>
    <row r="3332" ht="16.6" customHeight="1">
      <c r="A3332" s="29">
        <v>44501</v>
      </c>
      <c r="B3332" s="30">
        <v>24.8</v>
      </c>
      <c r="C3332" s="19">
        <v>25.5</v>
      </c>
      <c r="D3332" s="19">
        <v>25.5</v>
      </c>
      <c r="E3332" s="42"/>
      <c r="F3332" s="30">
        <v>9.6</v>
      </c>
      <c r="G3332" s="19">
        <v>9.800000000000001</v>
      </c>
      <c r="H3332" s="19">
        <v>9.800000000000001</v>
      </c>
      <c r="I3332" s="32"/>
      <c r="J3332" s="19">
        <v>29.7180000000004</v>
      </c>
      <c r="K3332" s="19">
        <v>29.7645161290323</v>
      </c>
      <c r="L3332" s="19">
        <v>27.1333333333333</v>
      </c>
      <c r="M3332" s="43"/>
      <c r="N3332" s="19"/>
      <c r="O3332" s="19">
        <f>AVERAGE(B3334,F3334)</f>
        <v>15.2125</v>
      </c>
      <c r="P3332" t="s" s="34">
        <v>16</v>
      </c>
    </row>
    <row r="3333" ht="16.6" customHeight="1">
      <c r="A3333" s="29">
        <v>44531</v>
      </c>
      <c r="B3333" s="30">
        <v>28.1</v>
      </c>
      <c r="C3333" s="19">
        <v>28.9</v>
      </c>
      <c r="D3333" s="19">
        <v>28.9</v>
      </c>
      <c r="E3333" s="42"/>
      <c r="F3333" s="30">
        <v>11.6</v>
      </c>
      <c r="G3333" s="19">
        <v>11.5</v>
      </c>
      <c r="H3333" s="19">
        <v>11.5</v>
      </c>
      <c r="I3333" s="32"/>
      <c r="J3333" s="19">
        <v>15.7480000000002</v>
      </c>
      <c r="K3333" s="19">
        <v>15.9967741935484</v>
      </c>
      <c r="L3333" s="19">
        <v>19.9052631578947</v>
      </c>
      <c r="M3333" s="43"/>
      <c r="N3333" s="19"/>
      <c r="O3333" s="19">
        <f>AVERAGE(D3334,H3334)</f>
        <v>15.8833333333333</v>
      </c>
      <c r="P3333" t="s" s="34">
        <v>17</v>
      </c>
    </row>
    <row r="3334" ht="16.6" customHeight="1">
      <c r="A3334" t="s" s="35">
        <v>18</v>
      </c>
      <c r="B3334" s="36">
        <f>AVERAGE(B3322:B3333)</f>
        <v>22.3166666666667</v>
      </c>
      <c r="C3334" s="36">
        <f>AVERAGE(C3322:C3333)</f>
        <v>23.2583333333333</v>
      </c>
      <c r="D3334" s="36">
        <f>AVERAGE(D3322:D3333)</f>
        <v>23.2583333333333</v>
      </c>
      <c r="E3334" s="42"/>
      <c r="F3334" s="36">
        <f>AVERAGE(F3322:F3333)</f>
        <v>8.108333333333331</v>
      </c>
      <c r="G3334" s="36">
        <f>AVERAGE(G3322:G3333)</f>
        <v>8.508333333333329</v>
      </c>
      <c r="H3334" s="36">
        <f>AVERAGE(H3322:H3333)</f>
        <v>8.508333333333329</v>
      </c>
      <c r="I3334" s="32"/>
      <c r="J3334" s="36">
        <f>AVERAGE(J3322:J3333)</f>
        <v>83.29083333333431</v>
      </c>
      <c r="K3334" s="36">
        <f>AVERAGE(K3322:K3333)</f>
        <v>82.9814516129033</v>
      </c>
      <c r="L3334" s="36">
        <f>AVERAGE(L3322:L3333)</f>
        <v>60.1711500974658</v>
      </c>
      <c r="M3334" s="43"/>
      <c r="N3334" s="19"/>
      <c r="O3334" s="19">
        <f>O3333-O3332</f>
        <v>0.6708333333333</v>
      </c>
      <c r="P3334" t="s" s="39">
        <v>19</v>
      </c>
    </row>
    <row r="3335" ht="16.6" customHeight="1">
      <c r="A3335" s="55"/>
      <c r="B3335" s="49"/>
      <c r="C3335" s="49"/>
      <c r="D3335" s="49"/>
      <c r="E3335" s="42"/>
      <c r="F3335" s="49"/>
      <c r="G3335" s="49"/>
      <c r="H3335" t="s" s="40">
        <v>21</v>
      </c>
      <c r="I3335" s="32"/>
      <c r="J3335" s="19"/>
      <c r="K3335" s="19"/>
      <c r="L3335" s="19"/>
      <c r="M3335" s="43"/>
      <c r="N3335" s="19"/>
      <c r="O3335" s="19"/>
      <c r="P3335" s="19"/>
    </row>
    <row r="3336" ht="16.6" customHeight="1">
      <c r="A3336" s="55"/>
      <c r="B3336" s="49"/>
      <c r="C3336" s="49"/>
      <c r="D3336" s="49"/>
      <c r="E3336" s="42"/>
      <c r="F3336" s="49"/>
      <c r="G3336" s="49"/>
      <c r="H3336" s="49"/>
      <c r="I3336" s="32"/>
      <c r="J3336" s="19"/>
      <c r="K3336" s="19"/>
      <c r="L3336" s="19"/>
      <c r="M3336" s="43"/>
      <c r="N3336" s="19"/>
      <c r="O3336" s="19"/>
      <c r="P3336" s="19"/>
    </row>
    <row r="3337" ht="46.65" customHeight="1">
      <c r="A3337" t="s" s="20">
        <v>1383</v>
      </c>
      <c r="B3337" t="s" s="21">
        <v>545</v>
      </c>
      <c r="C3337" t="s" s="22">
        <v>1384</v>
      </c>
      <c r="D3337" t="s" s="22">
        <v>1385</v>
      </c>
      <c r="E3337" s="80"/>
      <c r="F3337" t="s" s="21">
        <v>548</v>
      </c>
      <c r="G3337" t="s" s="24">
        <v>1384</v>
      </c>
      <c r="H3337" t="s" s="24">
        <v>1385</v>
      </c>
      <c r="I3337" s="32"/>
      <c r="J3337" t="s" s="21">
        <v>25</v>
      </c>
      <c r="K3337" t="s" s="26">
        <v>1386</v>
      </c>
      <c r="L3337" t="s" s="26">
        <v>1387</v>
      </c>
      <c r="M3337" t="s" s="45">
        <v>1388</v>
      </c>
      <c r="N3337" s="7"/>
      <c r="O3337" s="19"/>
      <c r="P3337" s="19"/>
    </row>
    <row r="3338" ht="16.6" customHeight="1">
      <c r="A3338" s="29">
        <v>44197</v>
      </c>
      <c r="B3338" s="30">
        <v>29.6</v>
      </c>
      <c r="C3338" s="19">
        <v>30.6</v>
      </c>
      <c r="D3338" s="19">
        <v>31.2590909090909</v>
      </c>
      <c r="E3338" s="42"/>
      <c r="F3338" s="30">
        <v>13.1</v>
      </c>
      <c r="G3338" s="19">
        <v>14.1</v>
      </c>
      <c r="H3338" s="19">
        <v>15.1681818181818</v>
      </c>
      <c r="I3338" s="32"/>
      <c r="J3338" s="33">
        <v>11.6840000000001</v>
      </c>
      <c r="K3338" s="33">
        <v>11.6333333333333</v>
      </c>
      <c r="L3338" s="33">
        <v>16.9227272727273</v>
      </c>
      <c r="M3338" s="7"/>
      <c r="N3338" s="7"/>
      <c r="O3338" s="19"/>
      <c r="P3338" s="19"/>
    </row>
    <row r="3339" ht="16.6" customHeight="1">
      <c r="A3339" s="29">
        <v>44228</v>
      </c>
      <c r="B3339" s="30">
        <v>29.5</v>
      </c>
      <c r="C3339" s="19">
        <v>30.5</v>
      </c>
      <c r="D3339" s="19">
        <v>30.8818181818182</v>
      </c>
      <c r="E3339" s="42"/>
      <c r="F3339" s="30">
        <v>13.3</v>
      </c>
      <c r="G3339" s="19">
        <v>14.4</v>
      </c>
      <c r="H3339" s="19">
        <v>15.5428571428571</v>
      </c>
      <c r="I3339" s="32"/>
      <c r="J3339" s="33">
        <v>17.7800000000002</v>
      </c>
      <c r="K3339" s="33">
        <v>18.5827586206897</v>
      </c>
      <c r="L3339" s="33">
        <v>13.9227272727273</v>
      </c>
      <c r="M3339" s="7"/>
      <c r="N3339" s="7"/>
      <c r="O3339" s="19"/>
      <c r="P3339" s="19"/>
    </row>
    <row r="3340" ht="16.6" customHeight="1">
      <c r="A3340" s="29">
        <v>44256</v>
      </c>
      <c r="B3340" s="30">
        <v>27.1</v>
      </c>
      <c r="C3340" s="19">
        <v>28</v>
      </c>
      <c r="D3340" s="19">
        <v>28.5727272727273</v>
      </c>
      <c r="E3340" s="42"/>
      <c r="F3340" s="30">
        <v>12.1</v>
      </c>
      <c r="G3340" s="19">
        <v>13</v>
      </c>
      <c r="H3340" s="19">
        <v>14.09</v>
      </c>
      <c r="I3340" s="32"/>
      <c r="J3340" s="33">
        <v>29.7180000000004</v>
      </c>
      <c r="K3340" s="33">
        <v>29.748275862069</v>
      </c>
      <c r="L3340" s="33">
        <v>24.5318181818182</v>
      </c>
      <c r="M3340" s="7"/>
      <c r="N3340" s="7"/>
      <c r="O3340" s="19"/>
      <c r="P3340" s="19"/>
    </row>
    <row r="3341" ht="16.6" customHeight="1">
      <c r="A3341" s="29">
        <v>44287</v>
      </c>
      <c r="B3341" s="30">
        <v>24</v>
      </c>
      <c r="C3341" s="19">
        <v>24.1</v>
      </c>
      <c r="D3341" s="19">
        <v>24.6</v>
      </c>
      <c r="E3341" s="42"/>
      <c r="F3341" s="30">
        <v>9.9</v>
      </c>
      <c r="G3341" s="19">
        <v>10.4</v>
      </c>
      <c r="H3341" s="19">
        <v>11.325</v>
      </c>
      <c r="I3341" s="32"/>
      <c r="J3341" s="33">
        <v>43.1800000000005</v>
      </c>
      <c r="K3341" s="33">
        <v>44.65</v>
      </c>
      <c r="L3341" s="33">
        <v>50.6181818181818</v>
      </c>
      <c r="M3341" s="7"/>
      <c r="N3341" s="7"/>
      <c r="O3341" s="19"/>
      <c r="P3341" s="19"/>
    </row>
    <row r="3342" ht="16.6" customHeight="1">
      <c r="A3342" s="29">
        <v>44317</v>
      </c>
      <c r="B3342" s="30">
        <v>19.4</v>
      </c>
      <c r="C3342" s="19">
        <v>20.1</v>
      </c>
      <c r="D3342" s="19">
        <v>20.8727272727273</v>
      </c>
      <c r="E3342" s="42"/>
      <c r="F3342" s="30">
        <v>7.8</v>
      </c>
      <c r="G3342" s="19">
        <v>8.199999999999999</v>
      </c>
      <c r="H3342" s="19">
        <v>8.654999999999999</v>
      </c>
      <c r="I3342" s="32"/>
      <c r="J3342" s="33">
        <v>146.304000000002</v>
      </c>
      <c r="K3342" s="33">
        <v>143.833333333333</v>
      </c>
      <c r="L3342" s="33">
        <v>116.15</v>
      </c>
      <c r="M3342" s="7"/>
      <c r="N3342" s="7"/>
      <c r="O3342" s="19"/>
      <c r="P3342" s="19"/>
    </row>
    <row r="3343" ht="16.6" customHeight="1">
      <c r="A3343" s="29">
        <v>44348</v>
      </c>
      <c r="B3343" s="30">
        <v>16.9</v>
      </c>
      <c r="C3343" s="19">
        <v>17.5</v>
      </c>
      <c r="D3343" s="19">
        <v>18.2227272727273</v>
      </c>
      <c r="E3343" s="42"/>
      <c r="F3343" s="30">
        <v>6.4</v>
      </c>
      <c r="G3343" s="19">
        <v>6.7</v>
      </c>
      <c r="H3343" s="19">
        <v>6.715</v>
      </c>
      <c r="I3343" s="32"/>
      <c r="J3343" s="33">
        <v>197.358000000002</v>
      </c>
      <c r="K3343" s="33">
        <v>198.873333333333</v>
      </c>
      <c r="L3343" s="33">
        <v>134.281818181818</v>
      </c>
      <c r="M3343" s="7"/>
      <c r="N3343" s="7"/>
      <c r="O3343" s="19"/>
      <c r="P3343" s="19"/>
    </row>
    <row r="3344" ht="16.6" customHeight="1">
      <c r="A3344" s="29">
        <v>44378</v>
      </c>
      <c r="B3344" s="30">
        <v>16.1</v>
      </c>
      <c r="C3344" s="19">
        <v>16.6</v>
      </c>
      <c r="D3344" s="19">
        <v>17.1904761904762</v>
      </c>
      <c r="E3344" s="42"/>
      <c r="F3344" s="30">
        <v>5.3</v>
      </c>
      <c r="G3344" s="19">
        <v>5.7</v>
      </c>
      <c r="H3344" s="19">
        <v>6.08</v>
      </c>
      <c r="I3344" s="32"/>
      <c r="J3344" s="33">
        <v>198.374000000002</v>
      </c>
      <c r="K3344" s="33">
        <v>200.246666666667</v>
      </c>
      <c r="L3344" s="33">
        <v>169.786363636364</v>
      </c>
      <c r="M3344" s="7"/>
      <c r="N3344" s="7"/>
      <c r="O3344" s="19"/>
      <c r="P3344" s="19"/>
    </row>
    <row r="3345" ht="16.6" customHeight="1">
      <c r="A3345" s="29">
        <v>44409</v>
      </c>
      <c r="B3345" s="30">
        <v>16.9</v>
      </c>
      <c r="C3345" s="19">
        <v>17.3</v>
      </c>
      <c r="D3345" s="19">
        <v>17.8904761904762</v>
      </c>
      <c r="E3345" s="42"/>
      <c r="F3345" s="30">
        <v>6</v>
      </c>
      <c r="G3345" s="19">
        <v>6.1</v>
      </c>
      <c r="H3345" s="19">
        <v>6.67</v>
      </c>
      <c r="I3345" s="32"/>
      <c r="J3345" s="33">
        <v>152.908000000002</v>
      </c>
      <c r="K3345" s="33">
        <v>154.723333333333</v>
      </c>
      <c r="L3345" s="33">
        <v>151.142857142857</v>
      </c>
      <c r="M3345" s="7"/>
      <c r="N3345" s="7"/>
      <c r="O3345" s="19"/>
      <c r="P3345" s="19"/>
    </row>
    <row r="3346" ht="16.6" customHeight="1">
      <c r="A3346" s="29">
        <v>44440</v>
      </c>
      <c r="B3346" s="30">
        <v>18.4</v>
      </c>
      <c r="C3346" s="19">
        <v>18.8</v>
      </c>
      <c r="D3346" s="19">
        <v>19.1666666666667</v>
      </c>
      <c r="E3346" s="42"/>
      <c r="F3346" s="30">
        <v>7.1</v>
      </c>
      <c r="G3346" s="19">
        <v>7.1</v>
      </c>
      <c r="H3346" s="19">
        <v>7.53684210526316</v>
      </c>
      <c r="I3346" s="32"/>
      <c r="J3346" s="33">
        <v>121.666000000001</v>
      </c>
      <c r="K3346" s="33">
        <v>125.406666666667</v>
      </c>
      <c r="L3346" s="33">
        <v>102.871428571429</v>
      </c>
      <c r="M3346" s="7"/>
      <c r="N3346" s="7"/>
      <c r="O3346" s="19"/>
      <c r="P3346" s="19"/>
    </row>
    <row r="3347" ht="16.6" customHeight="1">
      <c r="A3347" s="29">
        <v>44470</v>
      </c>
      <c r="B3347" s="30">
        <v>20.3</v>
      </c>
      <c r="C3347" s="19">
        <v>21.2</v>
      </c>
      <c r="D3347" s="19">
        <v>22.2714285714286</v>
      </c>
      <c r="E3347" s="42"/>
      <c r="F3347" s="30">
        <v>8.199999999999999</v>
      </c>
      <c r="G3347" s="19">
        <v>8.4</v>
      </c>
      <c r="H3347" s="19">
        <v>9.352631578947371</v>
      </c>
      <c r="I3347" s="32"/>
      <c r="J3347" s="33">
        <v>76.70800000000089</v>
      </c>
      <c r="K3347" s="33">
        <v>77.73333333333331</v>
      </c>
      <c r="L3347" s="33">
        <v>41.7095238095238</v>
      </c>
      <c r="M3347" s="7"/>
      <c r="N3347" s="7"/>
      <c r="O3347" s="19"/>
      <c r="P3347" s="19"/>
    </row>
    <row r="3348" ht="16.6" customHeight="1">
      <c r="A3348" s="29">
        <v>44501</v>
      </c>
      <c r="B3348" s="30">
        <v>24.5</v>
      </c>
      <c r="C3348" s="19">
        <v>24.9</v>
      </c>
      <c r="D3348" s="19">
        <v>25.8380952380952</v>
      </c>
      <c r="E3348" s="42"/>
      <c r="F3348" s="30">
        <v>10.1</v>
      </c>
      <c r="G3348" s="19">
        <v>10.5</v>
      </c>
      <c r="H3348" s="19">
        <v>11.6368421052632</v>
      </c>
      <c r="I3348" s="32"/>
      <c r="J3348" s="33">
        <v>30.9880000000004</v>
      </c>
      <c r="K3348" s="33">
        <v>29.9</v>
      </c>
      <c r="L3348" s="33">
        <v>35.852380952381</v>
      </c>
      <c r="M3348" s="7"/>
      <c r="N3348" s="7"/>
      <c r="O3348" s="19">
        <f>AVERAGE(B3350,F3350)</f>
        <v>15.9041666666667</v>
      </c>
      <c r="P3348" t="s" s="34">
        <v>16</v>
      </c>
    </row>
    <row r="3349" ht="16.6" customHeight="1">
      <c r="A3349" s="29">
        <v>44531</v>
      </c>
      <c r="B3349" s="30">
        <v>27.6</v>
      </c>
      <c r="C3349" s="19">
        <v>28.3</v>
      </c>
      <c r="D3349" s="19">
        <v>28.9428571428571</v>
      </c>
      <c r="E3349" s="42"/>
      <c r="F3349" s="30">
        <v>12.1</v>
      </c>
      <c r="G3349" s="19">
        <v>12.4</v>
      </c>
      <c r="H3349" s="19">
        <v>13.0473684210526</v>
      </c>
      <c r="I3349" s="32"/>
      <c r="J3349" s="33">
        <v>16.7640000000002</v>
      </c>
      <c r="K3349" s="33">
        <v>16.1</v>
      </c>
      <c r="L3349" s="33">
        <v>19.0761904761905</v>
      </c>
      <c r="M3349" s="7"/>
      <c r="N3349" s="7"/>
      <c r="O3349" s="19">
        <f>AVERAGE(D3350,H3350)</f>
        <v>17.1470339200274</v>
      </c>
      <c r="P3349" t="s" s="34">
        <v>17</v>
      </c>
    </row>
    <row r="3350" ht="16.6" customHeight="1">
      <c r="A3350" t="s" s="35">
        <v>18</v>
      </c>
      <c r="B3350" s="36">
        <f>AVERAGE(B3338:B3349)</f>
        <v>22.525</v>
      </c>
      <c r="C3350" s="36">
        <f>AVERAGE(C3338:C3349)</f>
        <v>23.1583333333333</v>
      </c>
      <c r="D3350" s="36">
        <f>AVERAGE(D3338:D3349)</f>
        <v>23.8090909090909</v>
      </c>
      <c r="E3350" s="82"/>
      <c r="F3350" s="36">
        <f>AVERAGE(F3338:F3349)</f>
        <v>9.28333333333333</v>
      </c>
      <c r="G3350" s="36">
        <f>AVERAGE(G3338:G3349)</f>
        <v>9.75</v>
      </c>
      <c r="H3350" s="36">
        <f>AVERAGE(H3338:H3349)</f>
        <v>10.4849769309638</v>
      </c>
      <c r="I3350" s="38"/>
      <c r="J3350" s="36">
        <f>AVERAGE(J3338:J3349)</f>
        <v>86.9526666666676</v>
      </c>
      <c r="K3350" s="36">
        <f>AVERAGE(K3338:K3349)</f>
        <v>87.6192528735632</v>
      </c>
      <c r="L3350" s="36">
        <f>AVERAGE(L3338:L3349)</f>
        <v>73.0721681096682</v>
      </c>
      <c r="M3350" s="7"/>
      <c r="N3350" s="7"/>
      <c r="O3350" s="19">
        <f>O3349-O3348</f>
        <v>1.2428672533607</v>
      </c>
      <c r="P3350" t="s" s="39">
        <v>19</v>
      </c>
    </row>
    <row r="3351" ht="16.6" customHeight="1">
      <c r="A3351" s="55"/>
      <c r="B3351" s="49"/>
      <c r="C3351" s="49"/>
      <c r="D3351" s="49"/>
      <c r="E3351" s="42"/>
      <c r="F3351" s="49"/>
      <c r="G3351" s="49"/>
      <c r="H3351" t="s" s="40">
        <v>21</v>
      </c>
      <c r="I3351" s="32"/>
      <c r="J3351" s="19"/>
      <c r="K3351" s="19"/>
      <c r="L3351" s="19"/>
      <c r="M3351" s="43"/>
      <c r="N3351" s="19"/>
      <c r="O3351" s="19"/>
      <c r="P3351" s="19"/>
    </row>
    <row r="3352" ht="16.6" customHeight="1">
      <c r="A3352" s="55"/>
      <c r="B3352" s="49"/>
      <c r="C3352" s="49"/>
      <c r="D3352" s="49"/>
      <c r="E3352" s="42"/>
      <c r="F3352" s="49"/>
      <c r="G3352" s="49"/>
      <c r="H3352" s="49"/>
      <c r="I3352" s="32"/>
      <c r="J3352" s="19"/>
      <c r="K3352" s="19"/>
      <c r="L3352" s="19"/>
      <c r="M3352" s="43"/>
      <c r="N3352" s="19"/>
      <c r="O3352" s="19"/>
      <c r="P3352" s="19"/>
    </row>
    <row r="3353" ht="46.65" customHeight="1">
      <c r="A3353" t="s" s="20">
        <v>1389</v>
      </c>
      <c r="B3353" t="s" s="21">
        <v>1089</v>
      </c>
      <c r="C3353" t="s" s="22">
        <v>1390</v>
      </c>
      <c r="D3353" t="s" s="22">
        <v>1391</v>
      </c>
      <c r="E3353" s="80"/>
      <c r="F3353" t="s" s="21">
        <v>1092</v>
      </c>
      <c r="G3353" t="s" s="24">
        <v>1390</v>
      </c>
      <c r="H3353" t="s" s="24">
        <v>1391</v>
      </c>
      <c r="I3353" s="25"/>
      <c r="J3353" t="s" s="21">
        <v>168</v>
      </c>
      <c r="K3353" t="s" s="26">
        <v>1392</v>
      </c>
      <c r="L3353" t="s" s="26">
        <v>1393</v>
      </c>
      <c r="M3353" s="43"/>
      <c r="N3353" s="19"/>
      <c r="O3353" s="19"/>
      <c r="P3353" s="19"/>
    </row>
    <row r="3354" ht="16.6" customHeight="1">
      <c r="A3354" s="29">
        <v>44197</v>
      </c>
      <c r="B3354" s="30">
        <v>24.8</v>
      </c>
      <c r="C3354" s="19">
        <v>26.2</v>
      </c>
      <c r="D3354" s="19">
        <v>26.0272727272727</v>
      </c>
      <c r="E3354" s="42"/>
      <c r="F3354" s="30">
        <v>15.3</v>
      </c>
      <c r="G3354" s="19">
        <v>15.7</v>
      </c>
      <c r="H3354" s="19">
        <v>16.0545454545455</v>
      </c>
      <c r="I3354" s="32"/>
      <c r="J3354" s="19">
        <v>14.7320000000002</v>
      </c>
      <c r="K3354" s="19">
        <v>14.0514285714286</v>
      </c>
      <c r="L3354" s="19">
        <v>34.3545454545455</v>
      </c>
      <c r="M3354" s="58"/>
      <c r="N3354" s="19"/>
      <c r="O3354" s="19"/>
      <c r="P3354" s="19"/>
    </row>
    <row r="3355" ht="16.6" customHeight="1">
      <c r="A3355" s="29">
        <v>44228</v>
      </c>
      <c r="B3355" s="30">
        <v>25.2</v>
      </c>
      <c r="C3355" s="19">
        <v>26.2</v>
      </c>
      <c r="D3355" s="19">
        <v>26.1136363636364</v>
      </c>
      <c r="E3355" s="42"/>
      <c r="F3355" s="30">
        <v>15.8</v>
      </c>
      <c r="G3355" s="19">
        <v>16.2</v>
      </c>
      <c r="H3355" s="19">
        <v>16.4</v>
      </c>
      <c r="I3355" s="32"/>
      <c r="J3355" s="19">
        <v>18.5420000000002</v>
      </c>
      <c r="K3355" s="19">
        <v>20.6085714285714</v>
      </c>
      <c r="L3355" s="19">
        <v>25.67</v>
      </c>
      <c r="M3355" s="58"/>
      <c r="N3355" s="19"/>
      <c r="O3355" s="19"/>
      <c r="P3355" s="19"/>
    </row>
    <row r="3356" ht="16.6" customHeight="1">
      <c r="A3356" s="29">
        <v>44256</v>
      </c>
      <c r="B3356" s="30">
        <v>24.1</v>
      </c>
      <c r="C3356" s="19">
        <v>25.2</v>
      </c>
      <c r="D3356" s="19">
        <v>25.2545454545455</v>
      </c>
      <c r="E3356" s="42"/>
      <c r="F3356" s="30">
        <v>14.5</v>
      </c>
      <c r="G3356" s="19">
        <v>15.2</v>
      </c>
      <c r="H3356" s="19">
        <v>15.4318181818182</v>
      </c>
      <c r="I3356" s="32"/>
      <c r="J3356" s="19">
        <v>28.9560000000004</v>
      </c>
      <c r="K3356" s="19">
        <v>27.0742857142857</v>
      </c>
      <c r="L3356" s="19">
        <v>32.152380952381</v>
      </c>
      <c r="M3356" s="58"/>
      <c r="N3356" s="19"/>
      <c r="O3356" s="19"/>
      <c r="P3356" s="19"/>
    </row>
    <row r="3357" ht="16.6" customHeight="1">
      <c r="A3357" s="29">
        <v>44287</v>
      </c>
      <c r="B3357" s="30">
        <v>22.3</v>
      </c>
      <c r="C3357" s="19">
        <v>23.3</v>
      </c>
      <c r="D3357" s="19">
        <v>23.45</v>
      </c>
      <c r="E3357" s="42"/>
      <c r="F3357" s="30">
        <v>12.3</v>
      </c>
      <c r="G3357" s="19">
        <v>13.3</v>
      </c>
      <c r="H3357" s="19">
        <v>13.6136363636364</v>
      </c>
      <c r="I3357" s="32"/>
      <c r="J3357" s="19">
        <v>43.4340000000005</v>
      </c>
      <c r="K3357" s="19">
        <v>48.5942857142857</v>
      </c>
      <c r="L3357" s="19">
        <v>44.3095238095238</v>
      </c>
      <c r="M3357" s="58"/>
      <c r="N3357" s="19"/>
      <c r="O3357" s="19"/>
      <c r="P3357" s="19"/>
    </row>
    <row r="3358" ht="16.6" customHeight="1">
      <c r="A3358" s="29">
        <v>44317</v>
      </c>
      <c r="B3358" s="30">
        <v>19.7</v>
      </c>
      <c r="C3358" s="19">
        <v>20.5</v>
      </c>
      <c r="D3358" s="19">
        <v>20.6772727272727</v>
      </c>
      <c r="E3358" s="42"/>
      <c r="F3358" s="30">
        <v>10</v>
      </c>
      <c r="G3358" s="19">
        <v>11</v>
      </c>
      <c r="H3358" s="19">
        <v>11.1545454545455</v>
      </c>
      <c r="I3358" s="32"/>
      <c r="J3358" s="19">
        <v>81.280000000001</v>
      </c>
      <c r="K3358" s="19">
        <v>84.5542857142857</v>
      </c>
      <c r="L3358" s="19">
        <v>63.9045454545455</v>
      </c>
      <c r="M3358" s="58"/>
      <c r="N3358" s="19"/>
      <c r="O3358" s="19"/>
      <c r="P3358" s="19"/>
    </row>
    <row r="3359" ht="16.6" customHeight="1">
      <c r="A3359" s="29">
        <v>44348</v>
      </c>
      <c r="B3359" s="30">
        <v>17.3</v>
      </c>
      <c r="C3359" s="19">
        <v>18.1</v>
      </c>
      <c r="D3359" s="19">
        <v>18.3545454545455</v>
      </c>
      <c r="E3359" s="42"/>
      <c r="F3359" s="30">
        <v>8.300000000000001</v>
      </c>
      <c r="G3359" s="19">
        <v>9.199999999999999</v>
      </c>
      <c r="H3359" s="19">
        <v>9.404545454545451</v>
      </c>
      <c r="I3359" s="32"/>
      <c r="J3359" s="19">
        <v>100.838000000001</v>
      </c>
      <c r="K3359" s="19">
        <v>102.202857142857</v>
      </c>
      <c r="L3359" s="19">
        <v>69.37142857142859</v>
      </c>
      <c r="M3359" s="58"/>
      <c r="N3359" s="19"/>
      <c r="O3359" s="19"/>
      <c r="P3359" s="19"/>
    </row>
    <row r="3360" ht="16.6" customHeight="1">
      <c r="A3360" s="29">
        <v>44378</v>
      </c>
      <c r="B3360" s="30">
        <v>16.6</v>
      </c>
      <c r="C3360" s="19">
        <v>17.2</v>
      </c>
      <c r="D3360" s="19">
        <v>17.4238095238095</v>
      </c>
      <c r="E3360" s="42"/>
      <c r="F3360" s="30">
        <v>7.3</v>
      </c>
      <c r="G3360" s="19">
        <v>8.4</v>
      </c>
      <c r="H3360" s="19">
        <v>8.55714285714286</v>
      </c>
      <c r="I3360" s="32"/>
      <c r="J3360" s="19">
        <v>100.076000000001</v>
      </c>
      <c r="K3360" s="19">
        <v>100.96</v>
      </c>
      <c r="L3360" s="19">
        <v>91.77272727272729</v>
      </c>
      <c r="M3360" s="58"/>
      <c r="N3360" s="19"/>
      <c r="O3360" s="19"/>
      <c r="P3360" s="19"/>
    </row>
    <row r="3361" ht="16.6" customHeight="1">
      <c r="A3361" s="29">
        <v>44409</v>
      </c>
      <c r="B3361" s="30">
        <v>17.4</v>
      </c>
      <c r="C3361" s="19">
        <v>18</v>
      </c>
      <c r="D3361" s="19">
        <v>18.252380952381</v>
      </c>
      <c r="E3361" s="42"/>
      <c r="F3361" s="30">
        <v>7.7</v>
      </c>
      <c r="G3361" s="19">
        <v>8.699999999999999</v>
      </c>
      <c r="H3361" s="19">
        <v>8.8047619047619</v>
      </c>
      <c r="I3361" s="32"/>
      <c r="J3361" s="19">
        <v>95.7580000000012</v>
      </c>
      <c r="K3361" s="19">
        <v>96.91714285714291</v>
      </c>
      <c r="L3361" s="19">
        <v>88.41</v>
      </c>
      <c r="M3361" s="58"/>
      <c r="N3361" s="19"/>
      <c r="O3361" s="19"/>
      <c r="P3361" s="19"/>
    </row>
    <row r="3362" ht="16.6" customHeight="1">
      <c r="A3362" s="29">
        <v>44440</v>
      </c>
      <c r="B3362" s="30">
        <v>18.9</v>
      </c>
      <c r="C3362" s="19">
        <v>19.5</v>
      </c>
      <c r="D3362" s="19">
        <v>19.7</v>
      </c>
      <c r="E3362" s="42"/>
      <c r="F3362" s="30">
        <v>8.699999999999999</v>
      </c>
      <c r="G3362" s="19">
        <v>9.6</v>
      </c>
      <c r="H3362" s="19">
        <v>9.62380952380952</v>
      </c>
      <c r="I3362" s="32"/>
      <c r="J3362" s="19">
        <v>67.81800000000079</v>
      </c>
      <c r="K3362" s="19">
        <v>69.97714285714289</v>
      </c>
      <c r="L3362" s="19">
        <v>66.31</v>
      </c>
      <c r="M3362" s="58"/>
      <c r="N3362" s="19"/>
      <c r="O3362" s="19"/>
      <c r="P3362" s="19"/>
    </row>
    <row r="3363" ht="16.6" customHeight="1">
      <c r="A3363" s="29">
        <v>44470</v>
      </c>
      <c r="B3363" s="30">
        <v>20.3</v>
      </c>
      <c r="C3363" s="19">
        <v>21.3</v>
      </c>
      <c r="D3363" s="19">
        <v>21.6142857142857</v>
      </c>
      <c r="E3363" s="42"/>
      <c r="F3363" s="30">
        <v>10.1</v>
      </c>
      <c r="G3363" s="19">
        <v>10.9</v>
      </c>
      <c r="H3363" s="19">
        <v>11.3095238095238</v>
      </c>
      <c r="I3363" s="32"/>
      <c r="J3363" s="19">
        <v>55.1180000000007</v>
      </c>
      <c r="K3363" s="19">
        <v>55.0742857142857</v>
      </c>
      <c r="L3363" s="19">
        <v>41.4380952380952</v>
      </c>
      <c r="M3363" s="58"/>
      <c r="N3363" s="19"/>
      <c r="O3363" s="19"/>
      <c r="P3363" s="19"/>
    </row>
    <row r="3364" ht="16.6" customHeight="1">
      <c r="A3364" s="29">
        <v>44501</v>
      </c>
      <c r="B3364" s="30">
        <v>22.3</v>
      </c>
      <c r="C3364" s="19">
        <v>23.2</v>
      </c>
      <c r="D3364" s="19">
        <v>23.4380952380952</v>
      </c>
      <c r="E3364" s="42"/>
      <c r="F3364" s="30">
        <v>12.3</v>
      </c>
      <c r="G3364" s="19">
        <v>12.8</v>
      </c>
      <c r="H3364" s="19">
        <v>13.0857142857143</v>
      </c>
      <c r="I3364" s="32"/>
      <c r="J3364" s="19">
        <v>24.6380000000003</v>
      </c>
      <c r="K3364" s="19">
        <v>25.1371428571429</v>
      </c>
      <c r="L3364" s="19">
        <v>34.24</v>
      </c>
      <c r="M3364" s="58"/>
      <c r="N3364" s="19"/>
      <c r="O3364" s="19">
        <f>AVERAGE(B3366,F3366)</f>
        <v>16.2083333333333</v>
      </c>
      <c r="P3364" t="s" s="34">
        <v>16</v>
      </c>
    </row>
    <row r="3365" ht="16.6" customHeight="1">
      <c r="A3365" s="29">
        <v>44531</v>
      </c>
      <c r="B3365" s="30">
        <v>23.8</v>
      </c>
      <c r="C3365" s="19">
        <v>24.7</v>
      </c>
      <c r="D3365" s="19">
        <v>24.7809523809524</v>
      </c>
      <c r="E3365" s="42"/>
      <c r="F3365" s="30">
        <v>14</v>
      </c>
      <c r="G3365" s="19">
        <v>14.4</v>
      </c>
      <c r="H3365" s="19">
        <v>14.5666666666667</v>
      </c>
      <c r="I3365" s="32"/>
      <c r="J3365" s="19">
        <v>23.3680000000003</v>
      </c>
      <c r="K3365" s="19">
        <v>24.4857142857143</v>
      </c>
      <c r="L3365" s="19">
        <v>23.54</v>
      </c>
      <c r="M3365" s="58"/>
      <c r="N3365" s="49"/>
      <c r="O3365" s="19">
        <f>AVERAGE(D3366,H3366)</f>
        <v>17.2122294372295</v>
      </c>
      <c r="P3365" t="s" s="34">
        <v>17</v>
      </c>
    </row>
    <row r="3366" ht="16.6" customHeight="1">
      <c r="A3366" t="s" s="35">
        <v>18</v>
      </c>
      <c r="B3366" s="36">
        <f>AVERAGE(B3354:B3365)</f>
        <v>21.0583333333333</v>
      </c>
      <c r="C3366" s="36">
        <f>AVERAGE(C3354:C3365)</f>
        <v>21.95</v>
      </c>
      <c r="D3366" s="36">
        <f>AVERAGE(D3354:D3365)</f>
        <v>22.0905663780664</v>
      </c>
      <c r="E3366" s="82"/>
      <c r="F3366" s="36">
        <f>AVERAGE(F3354:F3365)</f>
        <v>11.3583333333333</v>
      </c>
      <c r="G3366" s="36">
        <f>AVERAGE(G3354:G3365)</f>
        <v>12.1166666666667</v>
      </c>
      <c r="H3366" s="36">
        <f>AVERAGE(H3354:H3365)</f>
        <v>12.3338924963925</v>
      </c>
      <c r="I3366" s="38"/>
      <c r="J3366" s="36">
        <f>AVERAGE(J3354:J3365)</f>
        <v>54.5465000000006</v>
      </c>
      <c r="K3366" s="36">
        <f>AVERAGE(K3354:K3365)</f>
        <v>55.8030952380952</v>
      </c>
      <c r="L3366" s="36">
        <f>AVERAGE(L3354:L3365)</f>
        <v>51.2894372294372</v>
      </c>
      <c r="M3366" s="69"/>
      <c r="N3366" s="19"/>
      <c r="O3366" s="19">
        <f>O3365-O3364</f>
        <v>1.0038961038962</v>
      </c>
      <c r="P3366" t="s" s="39">
        <v>19</v>
      </c>
    </row>
    <row r="3367" ht="16.6" customHeight="1">
      <c r="A3367" t="s" s="40">
        <v>20</v>
      </c>
      <c r="B3367" s="49"/>
      <c r="C3367" s="49"/>
      <c r="D3367" s="49"/>
      <c r="E3367" s="42"/>
      <c r="F3367" s="49"/>
      <c r="G3367" s="49"/>
      <c r="H3367" t="s" s="40">
        <v>21</v>
      </c>
      <c r="I3367" s="32"/>
      <c r="J3367" s="19"/>
      <c r="K3367" s="19"/>
      <c r="L3367" s="19"/>
      <c r="M3367" s="43"/>
      <c r="N3367" s="19"/>
      <c r="O3367" s="19"/>
      <c r="P3367" s="19"/>
    </row>
    <row r="3368" ht="16.6" customHeight="1">
      <c r="A3368" s="55"/>
      <c r="B3368" s="49"/>
      <c r="C3368" s="49"/>
      <c r="D3368" s="49"/>
      <c r="E3368" s="42"/>
      <c r="F3368" s="49"/>
      <c r="G3368" s="49"/>
      <c r="H3368" s="49"/>
      <c r="I3368" s="32"/>
      <c r="J3368" s="19"/>
      <c r="K3368" s="19"/>
      <c r="L3368" s="19"/>
      <c r="M3368" s="43"/>
      <c r="N3368" s="19"/>
      <c r="O3368" s="28"/>
      <c r="P3368" s="19"/>
    </row>
    <row r="3369" ht="46.65" customHeight="1">
      <c r="A3369" t="s" s="20">
        <v>1394</v>
      </c>
      <c r="B3369" t="s" s="21">
        <v>620</v>
      </c>
      <c r="C3369" t="s" s="22">
        <v>1395</v>
      </c>
      <c r="D3369" t="s" s="22">
        <v>1396</v>
      </c>
      <c r="E3369" s="80"/>
      <c r="F3369" t="s" s="21">
        <v>623</v>
      </c>
      <c r="G3369" t="s" s="24">
        <v>1395</v>
      </c>
      <c r="H3369" t="s" s="24">
        <v>1396</v>
      </c>
      <c r="I3369" s="32"/>
      <c r="J3369" t="s" s="21">
        <v>12</v>
      </c>
      <c r="K3369" t="s" s="26">
        <v>1397</v>
      </c>
      <c r="L3369" t="s" s="26">
        <v>1398</v>
      </c>
      <c r="M3369" s="43"/>
      <c r="N3369" s="19"/>
      <c r="O3369" s="19"/>
      <c r="P3369" s="19"/>
    </row>
    <row r="3370" ht="16.6" customHeight="1">
      <c r="A3370" s="29">
        <v>44197</v>
      </c>
      <c r="B3370" s="30">
        <v>29.1</v>
      </c>
      <c r="C3370" s="19">
        <v>29.5</v>
      </c>
      <c r="D3370" s="19">
        <v>29.5</v>
      </c>
      <c r="E3370" s="42"/>
      <c r="F3370" s="30">
        <v>16.2</v>
      </c>
      <c r="G3370" s="19">
        <v>18.9</v>
      </c>
      <c r="H3370" s="19">
        <v>18.9</v>
      </c>
      <c r="I3370" s="32"/>
      <c r="J3370" s="19">
        <v>6.60400000000008</v>
      </c>
      <c r="K3370" s="19">
        <v>6.40645161290323</v>
      </c>
      <c r="L3370" s="19">
        <v>16.71</v>
      </c>
      <c r="M3370" s="43"/>
      <c r="N3370" s="19"/>
      <c r="O3370" s="19"/>
      <c r="P3370" s="19"/>
    </row>
    <row r="3371" ht="16.6" customHeight="1">
      <c r="A3371" s="29">
        <v>44228</v>
      </c>
      <c r="B3371" s="30">
        <v>29.1</v>
      </c>
      <c r="C3371" s="19">
        <v>29.6</v>
      </c>
      <c r="D3371" s="19">
        <v>29.6</v>
      </c>
      <c r="E3371" s="42"/>
      <c r="F3371" s="30">
        <v>16.2</v>
      </c>
      <c r="G3371" s="19">
        <v>19.3</v>
      </c>
      <c r="H3371" s="19">
        <v>19.3</v>
      </c>
      <c r="I3371" s="32"/>
      <c r="J3371" s="19">
        <v>10.1600000000001</v>
      </c>
      <c r="K3371" s="19">
        <v>10.5033333333333</v>
      </c>
      <c r="L3371" s="19">
        <v>13.63</v>
      </c>
      <c r="M3371" s="43"/>
      <c r="N3371" s="19"/>
      <c r="O3371" s="19"/>
      <c r="P3371" s="19"/>
    </row>
    <row r="3372" ht="16.6" customHeight="1">
      <c r="A3372" s="29">
        <v>44256</v>
      </c>
      <c r="B3372" s="30">
        <v>27.3</v>
      </c>
      <c r="C3372" s="19">
        <v>27.8</v>
      </c>
      <c r="D3372" s="19">
        <v>27.8</v>
      </c>
      <c r="E3372" s="42"/>
      <c r="F3372" s="30">
        <v>14.9</v>
      </c>
      <c r="G3372" s="19">
        <v>18.2</v>
      </c>
      <c r="H3372" s="19">
        <v>18.2</v>
      </c>
      <c r="I3372" s="32"/>
      <c r="J3372" s="19">
        <v>21.3360000000003</v>
      </c>
      <c r="K3372" s="19">
        <v>19.9838709677419</v>
      </c>
      <c r="L3372" s="19">
        <v>16.91</v>
      </c>
      <c r="M3372" s="43"/>
      <c r="N3372" s="19"/>
      <c r="O3372" s="19"/>
      <c r="P3372" s="19"/>
    </row>
    <row r="3373" ht="16.6" customHeight="1">
      <c r="A3373" s="29">
        <v>44287</v>
      </c>
      <c r="B3373" s="30">
        <v>24.5</v>
      </c>
      <c r="C3373" s="19">
        <v>24.2</v>
      </c>
      <c r="D3373" s="19">
        <v>24.2</v>
      </c>
      <c r="E3373" s="42"/>
      <c r="F3373" s="30">
        <v>12.2</v>
      </c>
      <c r="G3373" s="19">
        <v>15.9</v>
      </c>
      <c r="H3373" s="19">
        <v>15.9</v>
      </c>
      <c r="I3373" s="32"/>
      <c r="J3373" s="19">
        <v>40.1320000000005</v>
      </c>
      <c r="K3373" s="19">
        <v>42.2516129032258</v>
      </c>
      <c r="L3373" s="19">
        <v>39.11</v>
      </c>
      <c r="M3373" s="43"/>
      <c r="N3373" s="19"/>
      <c r="O3373" s="19"/>
      <c r="P3373" s="19"/>
    </row>
    <row r="3374" ht="16.6" customHeight="1">
      <c r="A3374" s="29">
        <v>44317</v>
      </c>
      <c r="B3374" s="30">
        <v>20.3</v>
      </c>
      <c r="C3374" s="19">
        <v>21.1</v>
      </c>
      <c r="D3374" s="19">
        <v>21.1</v>
      </c>
      <c r="E3374" s="42"/>
      <c r="F3374" s="30">
        <v>10.2</v>
      </c>
      <c r="G3374" s="19">
        <v>13.4</v>
      </c>
      <c r="H3374" s="19">
        <v>13.4</v>
      </c>
      <c r="I3374" s="32"/>
      <c r="J3374" s="19">
        <v>131.318000000002</v>
      </c>
      <c r="K3374" s="19">
        <v>131.790322580645</v>
      </c>
      <c r="L3374" s="19">
        <v>86.5368421052632</v>
      </c>
      <c r="M3374" s="43"/>
      <c r="N3374" s="19"/>
      <c r="O3374" s="19"/>
      <c r="P3374" s="19"/>
    </row>
    <row r="3375" ht="16.6" customHeight="1">
      <c r="A3375" s="29">
        <v>44348</v>
      </c>
      <c r="B3375" s="30">
        <v>17.8</v>
      </c>
      <c r="C3375" s="19">
        <v>18.7</v>
      </c>
      <c r="D3375" s="19">
        <v>18.7</v>
      </c>
      <c r="E3375" s="42"/>
      <c r="F3375" s="30">
        <v>8.9</v>
      </c>
      <c r="G3375" s="19">
        <v>11.6</v>
      </c>
      <c r="H3375" s="19">
        <v>11.6</v>
      </c>
      <c r="I3375" s="32"/>
      <c r="J3375" s="19">
        <v>197.358000000002</v>
      </c>
      <c r="K3375" s="19">
        <v>193.645161290323</v>
      </c>
      <c r="L3375" s="19">
        <v>117.17</v>
      </c>
      <c r="M3375" s="43"/>
      <c r="N3375" s="19"/>
      <c r="O3375" s="19"/>
      <c r="P3375" s="19"/>
    </row>
    <row r="3376" ht="16.6" customHeight="1">
      <c r="A3376" s="29">
        <v>44378</v>
      </c>
      <c r="B3376" s="30">
        <v>16.9</v>
      </c>
      <c r="C3376" s="19">
        <v>17.5</v>
      </c>
      <c r="D3376" s="19">
        <v>17.5</v>
      </c>
      <c r="E3376" s="42"/>
      <c r="F3376" s="30">
        <v>7.8</v>
      </c>
      <c r="G3376" s="19">
        <v>10.7</v>
      </c>
      <c r="H3376" s="19">
        <v>10.7</v>
      </c>
      <c r="I3376" s="32"/>
      <c r="J3376" s="19">
        <v>177.800000000002</v>
      </c>
      <c r="K3376" s="19">
        <v>189.474193548387</v>
      </c>
      <c r="L3376" s="19">
        <v>116.568421052632</v>
      </c>
      <c r="M3376" s="43"/>
      <c r="N3376" s="19"/>
      <c r="O3376" s="19"/>
      <c r="P3376" s="19"/>
    </row>
    <row r="3377" ht="16.6" customHeight="1">
      <c r="A3377" s="29">
        <v>44409</v>
      </c>
      <c r="B3377" s="30">
        <v>17.4</v>
      </c>
      <c r="C3377" s="19">
        <v>18.1</v>
      </c>
      <c r="D3377" s="19">
        <v>18.1</v>
      </c>
      <c r="E3377" s="42"/>
      <c r="F3377" s="30">
        <v>8.1</v>
      </c>
      <c r="G3377" s="19">
        <v>11</v>
      </c>
      <c r="H3377" s="19">
        <v>11</v>
      </c>
      <c r="I3377" s="32"/>
      <c r="J3377" s="19">
        <v>136.398000000002</v>
      </c>
      <c r="K3377" s="19">
        <v>132.967741935484</v>
      </c>
      <c r="L3377" s="19">
        <v>95.56666666666671</v>
      </c>
      <c r="M3377" s="43"/>
      <c r="N3377" s="19"/>
      <c r="O3377" s="19"/>
      <c r="P3377" s="19"/>
    </row>
    <row r="3378" ht="16.6" customHeight="1">
      <c r="A3378" s="29">
        <v>44440</v>
      </c>
      <c r="B3378" s="30">
        <v>18.8</v>
      </c>
      <c r="C3378" s="19">
        <v>19.2</v>
      </c>
      <c r="D3378" s="19">
        <v>19.2</v>
      </c>
      <c r="E3378" s="42"/>
      <c r="F3378" s="30">
        <v>9.199999999999999</v>
      </c>
      <c r="G3378" s="19">
        <v>11.8</v>
      </c>
      <c r="H3378" s="19">
        <v>11.8</v>
      </c>
      <c r="I3378" s="32"/>
      <c r="J3378" s="19">
        <v>98.5520000000012</v>
      </c>
      <c r="K3378" s="19">
        <v>100.393548387097</v>
      </c>
      <c r="L3378" s="19">
        <v>61.7</v>
      </c>
      <c r="M3378" s="43"/>
      <c r="N3378" s="19"/>
      <c r="O3378" s="19"/>
      <c r="P3378" s="19"/>
    </row>
    <row r="3379" ht="16.6" customHeight="1">
      <c r="A3379" s="29">
        <v>44470</v>
      </c>
      <c r="B3379" s="30">
        <v>20.7</v>
      </c>
      <c r="C3379" s="19">
        <v>22</v>
      </c>
      <c r="D3379" s="19">
        <v>22</v>
      </c>
      <c r="E3379" s="42"/>
      <c r="F3379" s="30">
        <v>10.3</v>
      </c>
      <c r="G3379" s="19">
        <v>13.5</v>
      </c>
      <c r="H3379" s="19">
        <v>13.5</v>
      </c>
      <c r="I3379" s="32"/>
      <c r="J3379" s="19">
        <v>59.1820000000007</v>
      </c>
      <c r="K3379" s="19">
        <v>53.2870967741935</v>
      </c>
      <c r="L3379" s="19">
        <v>30.2947368421053</v>
      </c>
      <c r="M3379" s="43"/>
      <c r="N3379" s="19"/>
      <c r="O3379" s="19"/>
      <c r="P3379" s="19"/>
    </row>
    <row r="3380" ht="16.6" customHeight="1">
      <c r="A3380" s="29">
        <v>44501</v>
      </c>
      <c r="B3380" s="30">
        <v>24.6</v>
      </c>
      <c r="C3380" s="19">
        <v>24.9</v>
      </c>
      <c r="D3380" s="19">
        <v>24.9</v>
      </c>
      <c r="E3380" s="42"/>
      <c r="F3380" s="30">
        <v>12.8</v>
      </c>
      <c r="G3380" s="19">
        <v>15.6</v>
      </c>
      <c r="H3380" s="19">
        <v>15.6</v>
      </c>
      <c r="I3380" s="32"/>
      <c r="J3380" s="19">
        <v>18.7960000000002</v>
      </c>
      <c r="K3380" s="19">
        <v>20.2451612903226</v>
      </c>
      <c r="L3380" s="19">
        <v>24</v>
      </c>
      <c r="M3380" s="43"/>
      <c r="N3380" s="19"/>
      <c r="O3380" s="19">
        <f>AVERAGE(B3382,F3382)</f>
        <v>17.3125</v>
      </c>
      <c r="P3380" t="s" s="34">
        <v>16</v>
      </c>
    </row>
    <row r="3381" ht="16.6" customHeight="1">
      <c r="A3381" s="29">
        <v>44531</v>
      </c>
      <c r="B3381" s="30">
        <v>27.2</v>
      </c>
      <c r="C3381" s="19">
        <v>27.3</v>
      </c>
      <c r="D3381" s="19">
        <v>27.3</v>
      </c>
      <c r="E3381" s="42"/>
      <c r="F3381" s="30">
        <v>15</v>
      </c>
      <c r="G3381" s="19">
        <v>17.3</v>
      </c>
      <c r="H3381" s="19">
        <v>17.3</v>
      </c>
      <c r="I3381" s="32"/>
      <c r="J3381" s="19">
        <v>11.6840000000001</v>
      </c>
      <c r="K3381" s="19">
        <v>10.2548387096774</v>
      </c>
      <c r="L3381" s="19">
        <v>15.15</v>
      </c>
      <c r="M3381" s="43"/>
      <c r="N3381" s="49"/>
      <c r="O3381" s="19">
        <f>AVERAGE(D3382,H3382)</f>
        <v>19.0458333333334</v>
      </c>
      <c r="P3381" t="s" s="34">
        <v>17</v>
      </c>
    </row>
    <row r="3382" ht="16.6" customHeight="1">
      <c r="A3382" t="s" s="35">
        <v>18</v>
      </c>
      <c r="B3382" s="36">
        <f>AVERAGE(B3370:B3381)</f>
        <v>22.8083333333333</v>
      </c>
      <c r="C3382" s="36">
        <f>AVERAGE(C3370:C3381)</f>
        <v>23.325</v>
      </c>
      <c r="D3382" s="36">
        <f>AVERAGE(D3370:D3381)</f>
        <v>23.325</v>
      </c>
      <c r="E3382" s="82"/>
      <c r="F3382" s="36">
        <f>AVERAGE(F3370:F3381)</f>
        <v>11.8166666666667</v>
      </c>
      <c r="G3382" s="36">
        <f>AVERAGE(G3370:G3381)</f>
        <v>14.7666666666667</v>
      </c>
      <c r="H3382" s="36">
        <f>AVERAGE(H3370:H3381)</f>
        <v>14.7666666666667</v>
      </c>
      <c r="I3382" s="38"/>
      <c r="J3382" s="36">
        <f>AVERAGE(J3370:J3381)</f>
        <v>75.77666666666759</v>
      </c>
      <c r="K3382" s="36">
        <f>AVERAGE(K3370:K3381)</f>
        <v>75.93361111111111</v>
      </c>
      <c r="L3382" s="36">
        <f>AVERAGE(L3370:L3381)</f>
        <v>52.7788888888889</v>
      </c>
      <c r="M3382" s="50"/>
      <c r="N3382" s="19"/>
      <c r="O3382" s="19">
        <f>O3381-O3380</f>
        <v>1.7333333333334</v>
      </c>
      <c r="P3382" t="s" s="39">
        <v>19</v>
      </c>
    </row>
    <row r="3383" ht="16.6" customHeight="1">
      <c r="A3383" s="55"/>
      <c r="B3383" s="49"/>
      <c r="C3383" s="49"/>
      <c r="D3383" s="49"/>
      <c r="E3383" s="42"/>
      <c r="F3383" s="49"/>
      <c r="G3383" s="19"/>
      <c r="H3383" t="s" s="40">
        <v>21</v>
      </c>
      <c r="I3383" s="32"/>
      <c r="J3383" s="19"/>
      <c r="K3383" s="19"/>
      <c r="L3383" s="19"/>
      <c r="M3383" s="43"/>
      <c r="N3383" s="19"/>
      <c r="O3383" s="19"/>
      <c r="P3383" s="19"/>
    </row>
    <row r="3384" ht="16.6" customHeight="1">
      <c r="A3384" s="55"/>
      <c r="B3384" s="49"/>
      <c r="C3384" s="49"/>
      <c r="D3384" s="49"/>
      <c r="E3384" s="42"/>
      <c r="F3384" s="49"/>
      <c r="G3384" s="19"/>
      <c r="H3384" s="19"/>
      <c r="I3384" s="32"/>
      <c r="J3384" s="19"/>
      <c r="K3384" s="19"/>
      <c r="L3384" s="19"/>
      <c r="M3384" s="43"/>
      <c r="N3384" s="19"/>
      <c r="O3384" s="19"/>
      <c r="P3384" s="19"/>
    </row>
    <row r="3385" ht="46.65" customHeight="1">
      <c r="A3385" t="s" s="20">
        <v>1255</v>
      </c>
      <c r="B3385" t="s" s="21">
        <v>567</v>
      </c>
      <c r="C3385" t="s" s="22">
        <v>1399</v>
      </c>
      <c r="D3385" t="s" s="22">
        <v>1400</v>
      </c>
      <c r="E3385" s="80"/>
      <c r="F3385" t="s" s="21">
        <v>570</v>
      </c>
      <c r="G3385" t="s" s="24">
        <v>1399</v>
      </c>
      <c r="H3385" t="s" s="24">
        <v>1400</v>
      </c>
      <c r="I3385" s="32"/>
      <c r="J3385" t="s" s="21">
        <v>128</v>
      </c>
      <c r="K3385" t="s" s="26">
        <v>1401</v>
      </c>
      <c r="L3385" t="s" s="26">
        <v>1402</v>
      </c>
      <c r="M3385" t="s" s="45">
        <v>1403</v>
      </c>
      <c r="N3385" s="7"/>
      <c r="O3385" s="19"/>
      <c r="P3385" s="19"/>
    </row>
    <row r="3386" ht="16.6" customHeight="1">
      <c r="A3386" s="29">
        <v>44197</v>
      </c>
      <c r="B3386" s="30">
        <v>25.7</v>
      </c>
      <c r="C3386" s="19">
        <v>26.3</v>
      </c>
      <c r="D3386" s="19">
        <v>26.6863636363636</v>
      </c>
      <c r="E3386" s="42"/>
      <c r="F3386" s="30">
        <v>12.2</v>
      </c>
      <c r="G3386" s="19">
        <v>12.8</v>
      </c>
      <c r="H3386" s="19">
        <v>12.8954545454545</v>
      </c>
      <c r="I3386" s="32"/>
      <c r="J3386" s="33">
        <v>19.5580000000002</v>
      </c>
      <c r="K3386" s="33">
        <v>23.0296296296296</v>
      </c>
      <c r="L3386" s="33">
        <v>25.0619047619048</v>
      </c>
      <c r="M3386" s="7"/>
      <c r="N3386" s="7"/>
      <c r="O3386" s="19"/>
      <c r="P3386" s="19"/>
    </row>
    <row r="3387" ht="16.6" customHeight="1">
      <c r="A3387" s="29">
        <v>44228</v>
      </c>
      <c r="B3387" s="30">
        <v>25.7</v>
      </c>
      <c r="C3387" s="19">
        <v>26.2</v>
      </c>
      <c r="D3387" s="19">
        <v>26.8636363636364</v>
      </c>
      <c r="E3387" s="42"/>
      <c r="F3387" s="30">
        <v>12.4</v>
      </c>
      <c r="G3387" s="19">
        <v>13.1</v>
      </c>
      <c r="H3387" s="19">
        <v>13.6</v>
      </c>
      <c r="I3387" s="32"/>
      <c r="J3387" s="33">
        <v>24.8920000000003</v>
      </c>
      <c r="K3387" s="33">
        <v>26.7037037037037</v>
      </c>
      <c r="L3387" s="33">
        <v>24.3428571428571</v>
      </c>
      <c r="M3387" s="7"/>
      <c r="N3387" s="7"/>
      <c r="O3387" s="19"/>
      <c r="P3387" s="19"/>
    </row>
    <row r="3388" ht="16.6" customHeight="1">
      <c r="A3388" s="29">
        <v>44256</v>
      </c>
      <c r="B3388" s="30">
        <v>23.4</v>
      </c>
      <c r="C3388" s="19">
        <v>24.3</v>
      </c>
      <c r="D3388" s="19">
        <v>25.3636363636364</v>
      </c>
      <c r="E3388" s="42"/>
      <c r="F3388" s="30">
        <v>11.9</v>
      </c>
      <c r="G3388" s="19">
        <v>12.4</v>
      </c>
      <c r="H3388" s="19">
        <v>12.7772727272727</v>
      </c>
      <c r="I3388" s="32"/>
      <c r="J3388" s="33">
        <v>34.5440000000004</v>
      </c>
      <c r="K3388" s="33">
        <v>35.5148148148148</v>
      </c>
      <c r="L3388" s="33">
        <v>39.1909090909091</v>
      </c>
      <c r="M3388" s="7"/>
      <c r="N3388" s="7"/>
      <c r="O3388" s="19"/>
      <c r="P3388" s="19"/>
    </row>
    <row r="3389" ht="16.6" customHeight="1">
      <c r="A3389" s="29">
        <v>44287</v>
      </c>
      <c r="B3389" s="30">
        <v>21.1</v>
      </c>
      <c r="C3389" s="19">
        <v>21.3</v>
      </c>
      <c r="D3389" s="19">
        <v>22.0363636363636</v>
      </c>
      <c r="E3389" s="42"/>
      <c r="F3389" s="30">
        <v>10.3</v>
      </c>
      <c r="G3389" s="19">
        <v>10.7</v>
      </c>
      <c r="H3389" s="19">
        <v>11.0454545454545</v>
      </c>
      <c r="I3389" s="32"/>
      <c r="J3389" s="33">
        <v>53.5940000000007</v>
      </c>
      <c r="K3389" s="33">
        <v>61.3518518518519</v>
      </c>
      <c r="L3389" s="33">
        <v>60.21</v>
      </c>
      <c r="M3389" s="7"/>
      <c r="N3389" s="7"/>
      <c r="O3389" s="19"/>
      <c r="P3389" s="19"/>
    </row>
    <row r="3390" ht="16.6" customHeight="1">
      <c r="A3390" s="29">
        <v>44317</v>
      </c>
      <c r="B3390" s="30">
        <v>17.2</v>
      </c>
      <c r="C3390" s="19">
        <v>17.9</v>
      </c>
      <c r="D3390" s="19">
        <v>18.7</v>
      </c>
      <c r="E3390" s="42"/>
      <c r="F3390" s="30">
        <v>8.4</v>
      </c>
      <c r="G3390" s="19">
        <v>8.800000000000001</v>
      </c>
      <c r="H3390" s="19">
        <v>9.44090909090909</v>
      </c>
      <c r="I3390" s="32"/>
      <c r="J3390" s="33">
        <v>87.12200000000109</v>
      </c>
      <c r="K3390" s="33">
        <v>99.4296296296296</v>
      </c>
      <c r="L3390" s="33">
        <v>59.3863636363636</v>
      </c>
      <c r="M3390" s="7"/>
      <c r="N3390" s="7"/>
      <c r="O3390" s="19"/>
      <c r="P3390" s="19"/>
    </row>
    <row r="3391" ht="16.6" customHeight="1">
      <c r="A3391" s="29">
        <v>44348</v>
      </c>
      <c r="B3391" s="30">
        <v>14.9</v>
      </c>
      <c r="C3391" s="19">
        <v>15.4</v>
      </c>
      <c r="D3391" s="19">
        <v>15.9045454545455</v>
      </c>
      <c r="E3391" s="42"/>
      <c r="F3391" s="30">
        <v>6.8</v>
      </c>
      <c r="G3391" s="19">
        <v>7.2</v>
      </c>
      <c r="H3391" s="19">
        <v>7.66363636363636</v>
      </c>
      <c r="I3391" s="32"/>
      <c r="J3391" s="33">
        <v>97.0280000000012</v>
      </c>
      <c r="K3391" s="33">
        <v>98.12222222222221</v>
      </c>
      <c r="L3391" s="33">
        <v>69.89047619047621</v>
      </c>
      <c r="M3391" s="7"/>
      <c r="N3391" s="7"/>
      <c r="O3391" s="19"/>
      <c r="P3391" s="19"/>
    </row>
    <row r="3392" ht="16.6" customHeight="1">
      <c r="A3392" s="29">
        <v>44378</v>
      </c>
      <c r="B3392" s="30">
        <v>14.1</v>
      </c>
      <c r="C3392" s="19">
        <v>14.4</v>
      </c>
      <c r="D3392" s="19">
        <v>14.8428571428571</v>
      </c>
      <c r="E3392" s="42"/>
      <c r="F3392" s="30">
        <v>5.7</v>
      </c>
      <c r="G3392" s="19">
        <v>6.1</v>
      </c>
      <c r="H3392" s="19">
        <v>6.61904761904762</v>
      </c>
      <c r="I3392" s="32"/>
      <c r="J3392" s="33">
        <v>108.712000000001</v>
      </c>
      <c r="K3392" s="33">
        <v>120.422222222222</v>
      </c>
      <c r="L3392" s="33">
        <v>82.54761904761899</v>
      </c>
      <c r="M3392" s="7"/>
      <c r="N3392" s="7"/>
      <c r="O3392" s="19"/>
      <c r="P3392" s="19"/>
    </row>
    <row r="3393" ht="16.6" customHeight="1">
      <c r="A3393" s="29">
        <v>44409</v>
      </c>
      <c r="B3393" s="30">
        <v>14.8</v>
      </c>
      <c r="C3393" s="19">
        <v>15.1</v>
      </c>
      <c r="D3393" s="19">
        <v>15.4714285714286</v>
      </c>
      <c r="E3393" s="42"/>
      <c r="F3393" s="30">
        <v>5.7</v>
      </c>
      <c r="G3393" s="19">
        <v>6.2</v>
      </c>
      <c r="H3393" s="19">
        <v>6.73333333333333</v>
      </c>
      <c r="I3393" s="32"/>
      <c r="J3393" s="33">
        <v>96.2660000000012</v>
      </c>
      <c r="K3393" s="33">
        <v>101.066666666667</v>
      </c>
      <c r="L3393" s="33">
        <v>87.2904761904762</v>
      </c>
      <c r="M3393" s="7"/>
      <c r="N3393" s="7"/>
      <c r="O3393" s="19"/>
      <c r="P3393" s="19"/>
    </row>
    <row r="3394" ht="16.6" customHeight="1">
      <c r="A3394" s="29">
        <v>44440</v>
      </c>
      <c r="B3394" s="30">
        <v>16.5</v>
      </c>
      <c r="C3394" s="19">
        <v>16.8</v>
      </c>
      <c r="D3394" s="19">
        <v>17.1142857142857</v>
      </c>
      <c r="E3394" s="42"/>
      <c r="F3394" s="30">
        <v>6.7</v>
      </c>
      <c r="G3394" s="19">
        <v>7</v>
      </c>
      <c r="H3394" s="19">
        <v>7.29047619047619</v>
      </c>
      <c r="I3394" s="32"/>
      <c r="J3394" s="33">
        <v>88.9000000000011</v>
      </c>
      <c r="K3394" s="33">
        <v>89.0259259259259</v>
      </c>
      <c r="L3394" s="33">
        <v>72.26666666666669</v>
      </c>
      <c r="M3394" s="7"/>
      <c r="N3394" s="7"/>
      <c r="O3394" s="19"/>
      <c r="P3394" s="19"/>
    </row>
    <row r="3395" ht="16.6" customHeight="1">
      <c r="A3395" s="29">
        <v>44470</v>
      </c>
      <c r="B3395" s="30">
        <v>18.2</v>
      </c>
      <c r="C3395" s="19">
        <v>18.9</v>
      </c>
      <c r="D3395" s="19">
        <v>19.9333333333333</v>
      </c>
      <c r="E3395" s="42"/>
      <c r="F3395" s="30">
        <v>7.8</v>
      </c>
      <c r="G3395" s="19">
        <v>8.1</v>
      </c>
      <c r="H3395" s="19">
        <v>8.69047619047619</v>
      </c>
      <c r="I3395" s="32"/>
      <c r="J3395" s="33">
        <v>73.4060000000009</v>
      </c>
      <c r="K3395" s="33">
        <v>72.67777777777781</v>
      </c>
      <c r="L3395" s="33">
        <v>49.235</v>
      </c>
      <c r="M3395" s="7"/>
      <c r="N3395" s="7"/>
      <c r="O3395" s="19"/>
      <c r="P3395" s="19"/>
    </row>
    <row r="3396" ht="16.6" customHeight="1">
      <c r="A3396" s="29">
        <v>44501</v>
      </c>
      <c r="B3396" s="30">
        <v>21.7</v>
      </c>
      <c r="C3396" s="19">
        <v>21.9</v>
      </c>
      <c r="D3396" s="19">
        <v>22.8904761904762</v>
      </c>
      <c r="E3396" s="42"/>
      <c r="F3396" s="30">
        <v>9.6</v>
      </c>
      <c r="G3396" s="19">
        <v>9.9</v>
      </c>
      <c r="H3396" s="19">
        <v>10.1714285714286</v>
      </c>
      <c r="I3396" s="32"/>
      <c r="J3396" s="33">
        <v>36.3220000000004</v>
      </c>
      <c r="K3396" s="33">
        <v>39.0592592592593</v>
      </c>
      <c r="L3396" s="33">
        <v>40.5</v>
      </c>
      <c r="M3396" s="7"/>
      <c r="N3396" s="7"/>
      <c r="O3396" s="19">
        <f>AVERAGE(B3398,F3398)</f>
        <v>14.4166666666667</v>
      </c>
      <c r="P3396" t="s" s="34">
        <v>16</v>
      </c>
    </row>
    <row r="3397" ht="16.6" customHeight="1">
      <c r="A3397" s="29">
        <v>44531</v>
      </c>
      <c r="B3397" s="30">
        <v>24.1</v>
      </c>
      <c r="C3397" s="19">
        <v>24.2</v>
      </c>
      <c r="D3397" s="19">
        <v>24.252380952381</v>
      </c>
      <c r="E3397" s="42"/>
      <c r="F3397" s="30">
        <v>11.1</v>
      </c>
      <c r="G3397" s="19">
        <v>11.4</v>
      </c>
      <c r="H3397" s="19">
        <v>11.2428571428571</v>
      </c>
      <c r="I3397" s="32"/>
      <c r="J3397" s="33">
        <v>26.6700000000003</v>
      </c>
      <c r="K3397" s="33">
        <v>29.2814814814815</v>
      </c>
      <c r="L3397" s="33">
        <v>31.7380952380952</v>
      </c>
      <c r="M3397" s="7"/>
      <c r="N3397" s="7"/>
      <c r="O3397" s="19">
        <f>AVERAGE(D3398,H3398)</f>
        <v>15.3429022366522</v>
      </c>
      <c r="P3397" t="s" s="34">
        <v>17</v>
      </c>
    </row>
    <row r="3398" ht="16.6" customHeight="1">
      <c r="A3398" t="s" s="35">
        <v>18</v>
      </c>
      <c r="B3398" s="36">
        <f>AVERAGE(B3386:B3397)</f>
        <v>19.7833333333333</v>
      </c>
      <c r="C3398" s="36">
        <f>AVERAGE(C3386:C3397)</f>
        <v>20.225</v>
      </c>
      <c r="D3398" s="36">
        <f>AVERAGE(D3386:D3397)</f>
        <v>20.8382756132756</v>
      </c>
      <c r="E3398" s="82"/>
      <c r="F3398" s="36">
        <f>AVERAGE(F3386:F3397)</f>
        <v>9.050000000000001</v>
      </c>
      <c r="G3398" s="36">
        <f>AVERAGE(G3386:G3397)</f>
        <v>9.475</v>
      </c>
      <c r="H3398" s="36">
        <f>AVERAGE(H3386:H3397)</f>
        <v>9.84752886002885</v>
      </c>
      <c r="I3398" s="38"/>
      <c r="J3398" s="36">
        <f>AVERAGE(J3386:J3397)</f>
        <v>62.2511666666674</v>
      </c>
      <c r="K3398" s="36">
        <f>AVERAGE(K3386:K3397)</f>
        <v>66.3070987654321</v>
      </c>
      <c r="L3398" s="36">
        <f>AVERAGE(L3386:L3397)</f>
        <v>53.4716973304473</v>
      </c>
      <c r="M3398" s="7"/>
      <c r="N3398" s="7"/>
      <c r="O3398" s="19">
        <f>O3397-O3396</f>
        <v>0.9262355699855001</v>
      </c>
      <c r="P3398" t="s" s="39">
        <v>19</v>
      </c>
    </row>
    <row r="3399" ht="16.6" customHeight="1">
      <c r="A3399" s="55"/>
      <c r="B3399" s="49"/>
      <c r="C3399" s="49"/>
      <c r="D3399" s="49"/>
      <c r="E3399" s="42"/>
      <c r="F3399" s="49"/>
      <c r="G3399" s="19"/>
      <c r="H3399" s="19"/>
      <c r="I3399" s="32"/>
      <c r="J3399" s="19"/>
      <c r="K3399" s="19"/>
      <c r="L3399" s="19"/>
      <c r="M3399" s="43"/>
      <c r="N3399" s="19"/>
      <c r="O3399" s="19"/>
      <c r="P3399" s="19"/>
    </row>
    <row r="3400" ht="16.6" customHeight="1">
      <c r="A3400" s="55"/>
      <c r="B3400" s="49"/>
      <c r="C3400" s="49"/>
      <c r="D3400" s="49"/>
      <c r="E3400" s="42"/>
      <c r="F3400" s="49"/>
      <c r="G3400" s="19"/>
      <c r="H3400" s="19"/>
      <c r="I3400" s="32"/>
      <c r="J3400" s="19"/>
      <c r="K3400" s="19"/>
      <c r="L3400" s="19"/>
      <c r="M3400" s="43"/>
      <c r="N3400" s="19"/>
      <c r="O3400" s="19"/>
      <c r="P3400" s="19"/>
    </row>
    <row r="3401" ht="46.65" customHeight="1">
      <c r="A3401" t="s" s="20">
        <v>1404</v>
      </c>
      <c r="B3401" t="s" s="21">
        <v>99</v>
      </c>
      <c r="C3401" t="s" s="22">
        <v>1405</v>
      </c>
      <c r="D3401" t="s" s="22">
        <v>1406</v>
      </c>
      <c r="E3401" s="80"/>
      <c r="F3401" t="s" s="21">
        <v>102</v>
      </c>
      <c r="G3401" t="s" s="24">
        <v>1405</v>
      </c>
      <c r="H3401" t="s" s="24">
        <v>1406</v>
      </c>
      <c r="I3401" s="32"/>
      <c r="J3401" t="s" s="21">
        <v>714</v>
      </c>
      <c r="K3401" t="s" s="26">
        <v>1407</v>
      </c>
      <c r="L3401" t="s" s="26">
        <v>1408</v>
      </c>
      <c r="M3401" t="s" s="45">
        <v>1409</v>
      </c>
      <c r="N3401" s="7"/>
      <c r="O3401" s="19"/>
      <c r="P3401" s="19"/>
    </row>
    <row r="3402" ht="16.6" customHeight="1">
      <c r="A3402" s="29">
        <v>44197</v>
      </c>
      <c r="B3402" s="30">
        <v>33.8</v>
      </c>
      <c r="C3402" s="19">
        <v>34.1</v>
      </c>
      <c r="D3402" s="19">
        <v>34.7045454545455</v>
      </c>
      <c r="E3402" s="42"/>
      <c r="F3402" s="30">
        <v>16.2</v>
      </c>
      <c r="G3402" s="19">
        <v>16.8</v>
      </c>
      <c r="H3402" s="19">
        <v>16.2636363636364</v>
      </c>
      <c r="I3402" s="32"/>
      <c r="J3402" s="33">
        <v>8.636000000000109</v>
      </c>
      <c r="K3402" s="33">
        <v>12.0318181818182</v>
      </c>
      <c r="L3402" s="33">
        <v>27.5952380952381</v>
      </c>
      <c r="M3402" s="7"/>
      <c r="N3402" s="7"/>
      <c r="O3402" s="19"/>
      <c r="P3402" s="19"/>
    </row>
    <row r="3403" ht="16.6" customHeight="1">
      <c r="A3403" s="29">
        <v>44228</v>
      </c>
      <c r="B3403" s="30">
        <v>33.1</v>
      </c>
      <c r="C3403" s="19">
        <v>33.4</v>
      </c>
      <c r="D3403" s="19">
        <v>33.9227272727273</v>
      </c>
      <c r="E3403" s="42"/>
      <c r="F3403" s="30">
        <v>16.3</v>
      </c>
      <c r="G3403" s="19">
        <v>16.9</v>
      </c>
      <c r="H3403" s="19">
        <v>16.8090909090909</v>
      </c>
      <c r="I3403" s="32"/>
      <c r="J3403" s="33">
        <v>11.1760000000001</v>
      </c>
      <c r="K3403" s="33">
        <v>12.9045454545455</v>
      </c>
      <c r="L3403" s="33">
        <v>17.9772727272727</v>
      </c>
      <c r="M3403" s="7"/>
      <c r="N3403" s="7"/>
      <c r="O3403" s="19"/>
      <c r="P3403" s="19"/>
    </row>
    <row r="3404" ht="16.6" customHeight="1">
      <c r="A3404" s="29">
        <v>44256</v>
      </c>
      <c r="B3404" s="30">
        <v>29.9</v>
      </c>
      <c r="C3404" s="19">
        <v>30.3</v>
      </c>
      <c r="D3404" s="19">
        <v>30.9318181818182</v>
      </c>
      <c r="E3404" s="42"/>
      <c r="F3404" s="30">
        <v>14.8</v>
      </c>
      <c r="G3404" s="19">
        <v>15.2</v>
      </c>
      <c r="H3404" s="19">
        <v>14.7954545454545</v>
      </c>
      <c r="I3404" s="32"/>
      <c r="J3404" s="33">
        <v>25.9080000000003</v>
      </c>
      <c r="K3404" s="33">
        <v>29.5454545454545</v>
      </c>
      <c r="L3404" s="33">
        <v>21.7681818181818</v>
      </c>
      <c r="M3404" s="7"/>
      <c r="N3404" s="7"/>
      <c r="O3404" s="19"/>
      <c r="P3404" s="19"/>
    </row>
    <row r="3405" ht="16.6" customHeight="1">
      <c r="A3405" s="29">
        <v>44287</v>
      </c>
      <c r="B3405" s="30">
        <v>26</v>
      </c>
      <c r="C3405" s="19">
        <v>25.7</v>
      </c>
      <c r="D3405" s="19">
        <v>26.5952380952381</v>
      </c>
      <c r="E3405" s="42"/>
      <c r="F3405" s="30">
        <v>11.2</v>
      </c>
      <c r="G3405" s="19">
        <v>11.7</v>
      </c>
      <c r="H3405" s="19">
        <v>11.2454545454545</v>
      </c>
      <c r="I3405" s="32"/>
      <c r="J3405" s="33">
        <v>19.3040000000002</v>
      </c>
      <c r="K3405" s="33">
        <v>20.3636363636364</v>
      </c>
      <c r="L3405" s="33">
        <v>18.0090909090909</v>
      </c>
      <c r="M3405" s="7"/>
      <c r="N3405" s="7"/>
      <c r="O3405" s="19"/>
      <c r="P3405" s="19"/>
    </row>
    <row r="3406" ht="16.6" customHeight="1">
      <c r="A3406" s="29">
        <v>44317</v>
      </c>
      <c r="B3406" s="30">
        <v>20.4</v>
      </c>
      <c r="C3406" s="19">
        <v>20.8</v>
      </c>
      <c r="D3406" s="19">
        <v>21.7681818181818</v>
      </c>
      <c r="E3406" s="42"/>
      <c r="F3406" s="30">
        <v>7.9</v>
      </c>
      <c r="G3406" s="19">
        <v>8.199999999999999</v>
      </c>
      <c r="H3406" s="19">
        <v>7.08636363636364</v>
      </c>
      <c r="I3406" s="32"/>
      <c r="J3406" s="33">
        <v>42.9260000000005</v>
      </c>
      <c r="K3406" s="33">
        <v>45.2272727272727</v>
      </c>
      <c r="L3406" s="33">
        <v>30.8095238095238</v>
      </c>
      <c r="M3406" s="7"/>
      <c r="N3406" s="7"/>
      <c r="O3406" s="19"/>
      <c r="P3406" s="19"/>
    </row>
    <row r="3407" ht="16.6" customHeight="1">
      <c r="A3407" s="29">
        <v>44348</v>
      </c>
      <c r="B3407" s="30">
        <v>17.4</v>
      </c>
      <c r="C3407" s="19">
        <v>17.6</v>
      </c>
      <c r="D3407" s="19">
        <v>18.6181818181818</v>
      </c>
      <c r="E3407" s="42"/>
      <c r="F3407" s="30">
        <v>6.6</v>
      </c>
      <c r="G3407" s="19">
        <v>6.6</v>
      </c>
      <c r="H3407" s="19">
        <v>5.45</v>
      </c>
      <c r="I3407" s="32"/>
      <c r="J3407" s="33">
        <v>57.4040000000007</v>
      </c>
      <c r="K3407" s="33">
        <v>58.8136363636364</v>
      </c>
      <c r="L3407" s="33">
        <v>29.9863636363636</v>
      </c>
      <c r="M3407" s="7"/>
      <c r="N3407" s="7"/>
      <c r="O3407" s="19"/>
      <c r="P3407" s="19"/>
    </row>
    <row r="3408" ht="16.6" customHeight="1">
      <c r="A3408" s="29">
        <v>44378</v>
      </c>
      <c r="B3408" s="30">
        <v>16.2</v>
      </c>
      <c r="C3408" s="19">
        <v>16.5</v>
      </c>
      <c r="D3408" s="19">
        <v>17.2380952380952</v>
      </c>
      <c r="E3408" s="42"/>
      <c r="F3408" s="30">
        <v>5.3</v>
      </c>
      <c r="G3408" s="19">
        <v>5.6</v>
      </c>
      <c r="H3408" s="19">
        <v>4.65</v>
      </c>
      <c r="I3408" s="32"/>
      <c r="J3408" s="33">
        <v>55.8800000000007</v>
      </c>
      <c r="K3408" s="33">
        <v>61.5363636363636</v>
      </c>
      <c r="L3408" s="33">
        <v>42.9238095238095</v>
      </c>
      <c r="M3408" s="7"/>
      <c r="N3408" s="7"/>
      <c r="O3408" s="19"/>
      <c r="P3408" s="19"/>
    </row>
    <row r="3409" ht="16.6" customHeight="1">
      <c r="A3409" s="29">
        <v>44409</v>
      </c>
      <c r="B3409" s="30">
        <v>17.6</v>
      </c>
      <c r="C3409" s="19">
        <v>17.7</v>
      </c>
      <c r="D3409" s="19">
        <v>18.3428571428571</v>
      </c>
      <c r="E3409" s="42"/>
      <c r="F3409" s="30">
        <v>5.4</v>
      </c>
      <c r="G3409" s="19">
        <v>5.4</v>
      </c>
      <c r="H3409" s="19">
        <v>4.1047619047619</v>
      </c>
      <c r="I3409" s="32"/>
      <c r="J3409" s="33">
        <v>42.1640000000005</v>
      </c>
      <c r="K3409" s="33">
        <v>45.5227272727273</v>
      </c>
      <c r="L3409" s="33">
        <v>39.425</v>
      </c>
      <c r="M3409" s="7"/>
      <c r="N3409" s="7"/>
      <c r="O3409" s="19"/>
      <c r="P3409" s="19"/>
    </row>
    <row r="3410" ht="16.6" customHeight="1">
      <c r="A3410" s="29">
        <v>44440</v>
      </c>
      <c r="B3410" s="30">
        <v>20.9</v>
      </c>
      <c r="C3410" s="19">
        <v>20.8</v>
      </c>
      <c r="D3410" s="19">
        <v>21.5380952380952</v>
      </c>
      <c r="E3410" s="42"/>
      <c r="F3410" s="30">
        <v>6.4</v>
      </c>
      <c r="G3410" s="19">
        <v>6.3</v>
      </c>
      <c r="H3410" s="19">
        <v>4.7952380952381</v>
      </c>
      <c r="I3410" s="32"/>
      <c r="J3410" s="33">
        <v>29.7180000000004</v>
      </c>
      <c r="K3410" s="33">
        <v>29.5272727272727</v>
      </c>
      <c r="L3410" s="33">
        <v>24.4380952380952</v>
      </c>
      <c r="M3410" s="7"/>
      <c r="N3410" s="7"/>
      <c r="O3410" s="19"/>
      <c r="P3410" s="19"/>
    </row>
    <row r="3411" ht="16.6" customHeight="1">
      <c r="A3411" s="29">
        <v>44470</v>
      </c>
      <c r="B3411" s="30">
        <v>24.2</v>
      </c>
      <c r="C3411" s="19">
        <v>24.8</v>
      </c>
      <c r="D3411" s="19">
        <v>26.14</v>
      </c>
      <c r="E3411" s="42"/>
      <c r="F3411" s="30">
        <v>8.4</v>
      </c>
      <c r="G3411" s="19">
        <v>8.800000000000001</v>
      </c>
      <c r="H3411" s="19">
        <v>7.97</v>
      </c>
      <c r="I3411" s="32"/>
      <c r="J3411" s="33">
        <v>20.0660000000002</v>
      </c>
      <c r="K3411" s="33">
        <v>23.3045454545455</v>
      </c>
      <c r="L3411" s="33">
        <v>19.2190476190476</v>
      </c>
      <c r="M3411" s="7"/>
      <c r="N3411" s="7"/>
      <c r="O3411" s="19"/>
      <c r="P3411" s="19"/>
    </row>
    <row r="3412" ht="16.6" customHeight="1">
      <c r="A3412" s="29">
        <v>44501</v>
      </c>
      <c r="B3412" s="30">
        <v>29.6</v>
      </c>
      <c r="C3412" s="19">
        <v>29.1</v>
      </c>
      <c r="D3412" s="19">
        <v>30.3047619047619</v>
      </c>
      <c r="E3412" s="42"/>
      <c r="F3412" s="30">
        <v>12.3</v>
      </c>
      <c r="G3412" s="19">
        <v>12.3</v>
      </c>
      <c r="H3412" s="19">
        <v>11.9666666666667</v>
      </c>
      <c r="I3412" s="32"/>
      <c r="J3412" s="33">
        <v>10.4140000000001</v>
      </c>
      <c r="K3412" s="33">
        <v>10.6318181818182</v>
      </c>
      <c r="L3412" s="33">
        <v>17.5238095238095</v>
      </c>
      <c r="M3412" s="7"/>
      <c r="N3412" s="7"/>
      <c r="O3412" s="19">
        <f>AVERAGE(B3414,F3414)</f>
        <v>17.7916666666667</v>
      </c>
      <c r="P3412" t="s" s="34">
        <v>16</v>
      </c>
    </row>
    <row r="3413" ht="16.6" customHeight="1">
      <c r="A3413" s="29">
        <v>44531</v>
      </c>
      <c r="B3413" s="30">
        <v>32.3</v>
      </c>
      <c r="C3413" s="19">
        <v>32.2</v>
      </c>
      <c r="D3413" s="19">
        <v>32.8285714285714</v>
      </c>
      <c r="E3413" s="42"/>
      <c r="F3413" s="30">
        <v>14.8</v>
      </c>
      <c r="G3413" s="19">
        <v>15</v>
      </c>
      <c r="H3413" s="19">
        <v>14.1714285714286</v>
      </c>
      <c r="I3413" s="32"/>
      <c r="J3413" s="33">
        <v>16.0020000000002</v>
      </c>
      <c r="K3413" s="33">
        <v>16.15</v>
      </c>
      <c r="L3413" s="33">
        <v>12.125</v>
      </c>
      <c r="M3413" s="7"/>
      <c r="N3413" s="7"/>
      <c r="O3413" s="19">
        <f>AVERAGE(D3414,H3414)</f>
        <v>18.0100487012987</v>
      </c>
      <c r="P3413" t="s" s="34">
        <v>17</v>
      </c>
    </row>
    <row r="3414" ht="16.6" customHeight="1">
      <c r="A3414" t="s" s="35">
        <v>18</v>
      </c>
      <c r="B3414" s="36">
        <f>AVERAGE(B3402:B3413)</f>
        <v>25.1166666666667</v>
      </c>
      <c r="C3414" s="36">
        <f>AVERAGE(C3402:C3413)</f>
        <v>25.25</v>
      </c>
      <c r="D3414" s="36">
        <f>AVERAGE(D3402:D3413)</f>
        <v>26.0777561327561</v>
      </c>
      <c r="E3414" s="82"/>
      <c r="F3414" s="36">
        <f>AVERAGE(F3402:F3413)</f>
        <v>10.4666666666667</v>
      </c>
      <c r="G3414" s="36">
        <f>AVERAGE(G3402:G3413)</f>
        <v>10.7333333333333</v>
      </c>
      <c r="H3414" s="36">
        <f>AVERAGE(H3402:H3413)</f>
        <v>9.94234126984127</v>
      </c>
      <c r="I3414" s="38"/>
      <c r="J3414" s="36">
        <f>AVERAGE(J3402:J3413)</f>
        <v>28.2998333333337</v>
      </c>
      <c r="K3414" s="36">
        <f>AVERAGE(K3402:K3413)</f>
        <v>30.4632575757576</v>
      </c>
      <c r="L3414" s="36">
        <f>AVERAGE(L3402:L3413)</f>
        <v>25.1500360750361</v>
      </c>
      <c r="M3414" s="7"/>
      <c r="N3414" s="7"/>
      <c r="O3414" s="19">
        <f>O3413-O3412</f>
        <v>0.218382034632</v>
      </c>
      <c r="P3414" t="s" s="39">
        <v>19</v>
      </c>
    </row>
    <row r="3415" ht="16.6" customHeight="1">
      <c r="A3415" s="55"/>
      <c r="B3415" s="49"/>
      <c r="C3415" s="49"/>
      <c r="D3415" s="49"/>
      <c r="E3415" s="42"/>
      <c r="F3415" s="49"/>
      <c r="G3415" s="19"/>
      <c r="H3415" s="19"/>
      <c r="I3415" s="32"/>
      <c r="J3415" s="19"/>
      <c r="K3415" s="19"/>
      <c r="L3415" s="19"/>
      <c r="M3415" s="43"/>
      <c r="N3415" s="19"/>
      <c r="O3415" s="19"/>
      <c r="P3415" s="19"/>
    </row>
    <row r="3416" ht="16.6" customHeight="1">
      <c r="A3416" s="55"/>
      <c r="B3416" s="49"/>
      <c r="C3416" s="49"/>
      <c r="D3416" s="49"/>
      <c r="E3416" s="42"/>
      <c r="F3416" s="49"/>
      <c r="G3416" s="19"/>
      <c r="H3416" s="19"/>
      <c r="I3416" s="32"/>
      <c r="J3416" s="19"/>
      <c r="K3416" s="19"/>
      <c r="L3416" s="19"/>
      <c r="M3416" s="43"/>
      <c r="N3416" s="19"/>
      <c r="O3416" s="28"/>
      <c r="P3416" s="19"/>
    </row>
    <row r="3417" ht="46.65" customHeight="1">
      <c r="A3417" t="s" s="20">
        <v>1410</v>
      </c>
      <c r="B3417" t="s" s="21">
        <v>116</v>
      </c>
      <c r="C3417" t="s" s="22">
        <v>1411</v>
      </c>
      <c r="D3417" t="s" s="22">
        <v>1412</v>
      </c>
      <c r="E3417" s="80"/>
      <c r="F3417" t="s" s="21">
        <v>119</v>
      </c>
      <c r="G3417" t="s" s="24">
        <v>1411</v>
      </c>
      <c r="H3417" t="s" s="24">
        <v>1412</v>
      </c>
      <c r="I3417" s="25"/>
      <c r="J3417" t="s" s="21">
        <v>1413</v>
      </c>
      <c r="K3417" t="s" s="26">
        <v>1414</v>
      </c>
      <c r="L3417" t="s" s="26">
        <v>1415</v>
      </c>
      <c r="M3417" t="s" s="45">
        <v>1416</v>
      </c>
      <c r="N3417" s="7"/>
      <c r="O3417" s="19"/>
      <c r="P3417" s="19"/>
    </row>
    <row r="3418" ht="16.6" customHeight="1">
      <c r="A3418" s="29">
        <v>44197</v>
      </c>
      <c r="B3418" s="30">
        <v>33.5</v>
      </c>
      <c r="C3418" s="19">
        <v>33.9</v>
      </c>
      <c r="D3418" s="19">
        <v>34.2318181818182</v>
      </c>
      <c r="E3418" s="42"/>
      <c r="F3418" s="30">
        <v>16.3</v>
      </c>
      <c r="G3418" s="19">
        <v>17.8</v>
      </c>
      <c r="H3418" s="19">
        <v>18.1</v>
      </c>
      <c r="I3418" s="32"/>
      <c r="J3418" s="33">
        <v>10.4140000000001</v>
      </c>
      <c r="K3418" s="33">
        <v>12.2333333333333</v>
      </c>
      <c r="L3418" s="33">
        <v>29.1818181818182</v>
      </c>
      <c r="M3418" s="7"/>
      <c r="N3418" s="7"/>
      <c r="O3418" s="19"/>
      <c r="P3418" s="19"/>
    </row>
    <row r="3419" ht="16.6" customHeight="1">
      <c r="A3419" s="29">
        <v>44228</v>
      </c>
      <c r="B3419" s="30">
        <v>32.7</v>
      </c>
      <c r="C3419" s="19">
        <v>33.2</v>
      </c>
      <c r="D3419" s="19">
        <v>33.5590909090909</v>
      </c>
      <c r="E3419" s="42"/>
      <c r="F3419" s="30">
        <v>16.3</v>
      </c>
      <c r="G3419" s="19">
        <v>18.1</v>
      </c>
      <c r="H3419" s="19">
        <v>18.3045454545455</v>
      </c>
      <c r="I3419" s="32"/>
      <c r="J3419" s="33">
        <v>12.7000000000002</v>
      </c>
      <c r="K3419" s="33">
        <v>15.1333333333333</v>
      </c>
      <c r="L3419" s="33">
        <v>16.6181818181818</v>
      </c>
      <c r="M3419" s="7"/>
      <c r="N3419" s="7"/>
      <c r="O3419" s="19"/>
      <c r="P3419" s="19"/>
    </row>
    <row r="3420" ht="16.6" customHeight="1">
      <c r="A3420" s="29">
        <v>44256</v>
      </c>
      <c r="B3420" s="30">
        <v>29.2</v>
      </c>
      <c r="C3420" s="19">
        <v>30.4</v>
      </c>
      <c r="D3420" s="19">
        <v>30.7181818181818</v>
      </c>
      <c r="E3420" s="42"/>
      <c r="F3420" s="30">
        <v>14.7</v>
      </c>
      <c r="G3420" s="19">
        <v>16.3</v>
      </c>
      <c r="H3420" s="19">
        <v>16.5545454545455</v>
      </c>
      <c r="I3420" s="32"/>
      <c r="J3420" s="33">
        <v>27.9400000000003</v>
      </c>
      <c r="K3420" s="33">
        <v>36.9888888888889</v>
      </c>
      <c r="L3420" s="33">
        <v>22.9409090909091</v>
      </c>
      <c r="M3420" s="7"/>
      <c r="N3420" s="7"/>
      <c r="O3420" s="19"/>
      <c r="P3420" s="19"/>
    </row>
    <row r="3421" ht="16.6" customHeight="1">
      <c r="A3421" s="29">
        <v>44287</v>
      </c>
      <c r="B3421" s="30">
        <v>24.9</v>
      </c>
      <c r="C3421" s="19">
        <v>25.6</v>
      </c>
      <c r="D3421" s="19">
        <v>26.3090909090909</v>
      </c>
      <c r="E3421" s="42"/>
      <c r="F3421" s="30">
        <v>11.3</v>
      </c>
      <c r="G3421" s="19">
        <v>12.9</v>
      </c>
      <c r="H3421" s="19">
        <v>13.1545454545455</v>
      </c>
      <c r="I3421" s="32"/>
      <c r="J3421" s="33">
        <v>22.8600000000003</v>
      </c>
      <c r="K3421" s="33">
        <v>28.0777777777778</v>
      </c>
      <c r="L3421" s="33">
        <v>20.2772727272727</v>
      </c>
      <c r="M3421" s="7"/>
      <c r="N3421" s="7"/>
      <c r="O3421" s="19"/>
      <c r="P3421" s="19"/>
    </row>
    <row r="3422" ht="16.6" customHeight="1">
      <c r="A3422" s="29">
        <v>44317</v>
      </c>
      <c r="B3422" s="30">
        <v>19.7</v>
      </c>
      <c r="C3422" s="19">
        <v>20.7</v>
      </c>
      <c r="D3422" s="19">
        <v>21.4409090909091</v>
      </c>
      <c r="E3422" s="42"/>
      <c r="F3422" s="30">
        <v>7.3</v>
      </c>
      <c r="G3422" s="19">
        <v>8.9</v>
      </c>
      <c r="H3422" s="19">
        <v>8.872727272727269</v>
      </c>
      <c r="I3422" s="32"/>
      <c r="J3422" s="33">
        <v>40.1320000000005</v>
      </c>
      <c r="K3422" s="33">
        <v>42.3111111111111</v>
      </c>
      <c r="L3422" s="33">
        <v>33.7545454545455</v>
      </c>
      <c r="M3422" s="7"/>
      <c r="N3422" s="7"/>
      <c r="O3422" s="19"/>
      <c r="P3422" s="19"/>
    </row>
    <row r="3423" ht="16.6" customHeight="1">
      <c r="A3423" s="29">
        <v>44348</v>
      </c>
      <c r="B3423" s="30">
        <v>16.4</v>
      </c>
      <c r="C3423" s="19">
        <v>17.4</v>
      </c>
      <c r="D3423" s="19">
        <v>18.1272727272727</v>
      </c>
      <c r="E3423" s="42"/>
      <c r="F3423" s="30">
        <v>6.1</v>
      </c>
      <c r="G3423" s="19">
        <v>6.7</v>
      </c>
      <c r="H3423" s="19">
        <v>6.59090909090909</v>
      </c>
      <c r="I3423" s="32"/>
      <c r="J3423" s="33">
        <v>53.0860000000006</v>
      </c>
      <c r="K3423" s="33">
        <v>57.8111111111111</v>
      </c>
      <c r="L3423" s="33">
        <v>32.2863636363636</v>
      </c>
      <c r="M3423" s="7"/>
      <c r="N3423" s="7"/>
      <c r="O3423" s="19"/>
      <c r="P3423" s="19"/>
    </row>
    <row r="3424" ht="16.6" customHeight="1">
      <c r="A3424" s="29">
        <v>44378</v>
      </c>
      <c r="B3424" s="30">
        <v>15.6</v>
      </c>
      <c r="C3424" s="19">
        <v>16.4</v>
      </c>
      <c r="D3424" s="19">
        <v>16.8714285714286</v>
      </c>
      <c r="E3424" s="42"/>
      <c r="F3424" s="30">
        <v>4.3</v>
      </c>
      <c r="G3424" s="19">
        <v>5.6</v>
      </c>
      <c r="H3424" s="19">
        <v>5.52857142857143</v>
      </c>
      <c r="I3424" s="32"/>
      <c r="J3424" s="33">
        <v>56.1340000000007</v>
      </c>
      <c r="K3424" s="33">
        <v>54.3222222222222</v>
      </c>
      <c r="L3424" s="33">
        <v>44.2772727272727</v>
      </c>
      <c r="M3424" s="7"/>
      <c r="N3424" s="7"/>
      <c r="O3424" s="19"/>
      <c r="P3424" s="19"/>
    </row>
    <row r="3425" ht="16.6" customHeight="1">
      <c r="A3425" s="29">
        <v>44409</v>
      </c>
      <c r="B3425" s="30">
        <v>16.8</v>
      </c>
      <c r="C3425" s="19">
        <v>17.5</v>
      </c>
      <c r="D3425" s="19">
        <v>18.1761904761905</v>
      </c>
      <c r="E3425" s="42"/>
      <c r="F3425" s="30">
        <v>4.3</v>
      </c>
      <c r="G3425" s="19">
        <v>5.6</v>
      </c>
      <c r="H3425" s="19">
        <v>5.68095238095238</v>
      </c>
      <c r="I3425" s="32"/>
      <c r="J3425" s="33">
        <v>36.3220000000004</v>
      </c>
      <c r="K3425" s="33">
        <v>38.5888888888889</v>
      </c>
      <c r="L3425" s="33">
        <v>39.4857142857143</v>
      </c>
      <c r="M3425" s="7"/>
      <c r="N3425" s="7"/>
      <c r="O3425" s="19"/>
      <c r="P3425" s="19"/>
    </row>
    <row r="3426" ht="16.6" customHeight="1">
      <c r="A3426" s="29">
        <v>44440</v>
      </c>
      <c r="B3426" s="30">
        <v>20.5</v>
      </c>
      <c r="C3426" s="19">
        <v>20.6</v>
      </c>
      <c r="D3426" s="19">
        <v>21.2238095238095</v>
      </c>
      <c r="E3426" s="42"/>
      <c r="F3426" s="30">
        <v>5.6</v>
      </c>
      <c r="G3426" s="19">
        <v>6.8</v>
      </c>
      <c r="H3426" s="19">
        <v>6.82857142857143</v>
      </c>
      <c r="I3426" s="32"/>
      <c r="J3426" s="33">
        <v>28.9560000000004</v>
      </c>
      <c r="K3426" s="33">
        <v>26.2833333333333</v>
      </c>
      <c r="L3426" s="33">
        <v>25.2285714285714</v>
      </c>
      <c r="M3426" s="7"/>
      <c r="N3426" s="7"/>
      <c r="O3426" s="19"/>
      <c r="P3426" s="19"/>
    </row>
    <row r="3427" ht="16.6" customHeight="1">
      <c r="A3427" s="29">
        <v>44470</v>
      </c>
      <c r="B3427" s="30">
        <v>23.3</v>
      </c>
      <c r="C3427" s="19">
        <v>25.1</v>
      </c>
      <c r="D3427" s="19">
        <v>26.0619047619048</v>
      </c>
      <c r="E3427" s="42"/>
      <c r="F3427" s="30">
        <v>8</v>
      </c>
      <c r="G3427" s="19">
        <v>9.800000000000001</v>
      </c>
      <c r="H3427" s="19">
        <v>10.4809523809524</v>
      </c>
      <c r="I3427" s="32"/>
      <c r="J3427" s="33">
        <v>21.3360000000003</v>
      </c>
      <c r="K3427" s="33">
        <v>22.7888888888889</v>
      </c>
      <c r="L3427" s="33">
        <v>19.2904761904762</v>
      </c>
      <c r="M3427" s="7"/>
      <c r="N3427" s="7"/>
      <c r="O3427" s="19"/>
      <c r="P3427" s="19"/>
    </row>
    <row r="3428" ht="16.6" customHeight="1">
      <c r="A3428" s="29">
        <v>44501</v>
      </c>
      <c r="B3428" s="30">
        <v>29.1</v>
      </c>
      <c r="C3428" s="19">
        <v>28.8</v>
      </c>
      <c r="D3428" s="19">
        <v>29.7809523809524</v>
      </c>
      <c r="E3428" s="42"/>
      <c r="F3428" s="30">
        <v>12</v>
      </c>
      <c r="G3428" s="19">
        <v>13.3</v>
      </c>
      <c r="H3428" s="19">
        <v>13.8857142857143</v>
      </c>
      <c r="I3428" s="32"/>
      <c r="J3428" s="33">
        <v>11.1760000000001</v>
      </c>
      <c r="K3428" s="33">
        <v>11.9555555555556</v>
      </c>
      <c r="L3428" s="33">
        <v>18.7142857142857</v>
      </c>
      <c r="M3428" s="7"/>
      <c r="N3428" s="7"/>
      <c r="O3428" s="19">
        <f>AVERAGE(B3430,F3430)</f>
        <v>17.2583333333333</v>
      </c>
      <c r="P3428" t="s" s="34">
        <v>16</v>
      </c>
    </row>
    <row r="3429" ht="16.6" customHeight="1">
      <c r="A3429" s="29">
        <v>44531</v>
      </c>
      <c r="B3429" s="30">
        <v>31.8</v>
      </c>
      <c r="C3429" s="19">
        <v>32.2</v>
      </c>
      <c r="D3429" s="19">
        <v>32.7809523809524</v>
      </c>
      <c r="E3429" s="42"/>
      <c r="F3429" s="30">
        <v>14.5</v>
      </c>
      <c r="G3429" s="19">
        <v>15.9</v>
      </c>
      <c r="H3429" s="19">
        <v>16.0333333333333</v>
      </c>
      <c r="I3429" s="32"/>
      <c r="J3429" s="33">
        <v>15.2400000000002</v>
      </c>
      <c r="K3429" s="33">
        <v>13.6388888888889</v>
      </c>
      <c r="L3429" s="33">
        <v>15.8428571428571</v>
      </c>
      <c r="M3429" s="7"/>
      <c r="N3429" s="7"/>
      <c r="O3429" s="19">
        <f>AVERAGE(D3430,H3430)</f>
        <v>18.7207070707071</v>
      </c>
      <c r="P3429" t="s" s="34">
        <v>17</v>
      </c>
    </row>
    <row r="3430" ht="16.6" customHeight="1">
      <c r="A3430" t="s" s="35">
        <v>18</v>
      </c>
      <c r="B3430" s="36">
        <f>AVERAGE(B3418:B3429)</f>
        <v>24.4583333333333</v>
      </c>
      <c r="C3430" s="36">
        <f>AVERAGE(C3418:C3429)</f>
        <v>25.15</v>
      </c>
      <c r="D3430" s="36">
        <f>AVERAGE(D3418:D3429)</f>
        <v>25.7734668109668</v>
      </c>
      <c r="E3430" s="82"/>
      <c r="F3430" s="36">
        <f>AVERAGE(F3418:F3429)</f>
        <v>10.0583333333333</v>
      </c>
      <c r="G3430" s="36">
        <f>AVERAGE(G3418:G3429)</f>
        <v>11.475</v>
      </c>
      <c r="H3430" s="36">
        <f>AVERAGE(H3418:H3429)</f>
        <v>11.6679473304473</v>
      </c>
      <c r="I3430" s="38"/>
      <c r="J3430" s="36">
        <f>AVERAGE(J3418:J3429)</f>
        <v>28.024666666667</v>
      </c>
      <c r="K3430" s="36">
        <f>AVERAGE(K3418:K3429)</f>
        <v>30.0111111111111</v>
      </c>
      <c r="L3430" s="36">
        <f>AVERAGE(L3418:L3429)</f>
        <v>26.4915223665224</v>
      </c>
      <c r="M3430" s="7"/>
      <c r="N3430" s="7"/>
      <c r="O3430" s="19">
        <f>O3429-O3428</f>
        <v>1.4623737373738</v>
      </c>
      <c r="P3430" t="s" s="39">
        <v>19</v>
      </c>
    </row>
    <row r="3431" ht="16.6" customHeight="1">
      <c r="A3431" t="s" s="40">
        <v>20</v>
      </c>
      <c r="B3431" s="49"/>
      <c r="C3431" s="49"/>
      <c r="D3431" s="49"/>
      <c r="E3431" s="42"/>
      <c r="F3431" s="49"/>
      <c r="G3431" s="19"/>
      <c r="H3431" s="19"/>
      <c r="I3431" s="32"/>
      <c r="J3431" s="19"/>
      <c r="K3431" s="19"/>
      <c r="L3431" s="19"/>
      <c r="M3431" s="43"/>
      <c r="N3431" s="19"/>
      <c r="O3431" s="19"/>
      <c r="P3431" s="19"/>
    </row>
    <row r="3432" ht="16.6" customHeight="1">
      <c r="A3432" s="55"/>
      <c r="B3432" s="49"/>
      <c r="C3432" s="49"/>
      <c r="D3432" s="49"/>
      <c r="E3432" s="42"/>
      <c r="F3432" s="49"/>
      <c r="G3432" s="19"/>
      <c r="H3432" s="19"/>
      <c r="I3432" s="32"/>
      <c r="J3432" s="19"/>
      <c r="K3432" s="19"/>
      <c r="L3432" s="19"/>
      <c r="M3432" s="43"/>
      <c r="N3432" s="19"/>
      <c r="O3432" s="19"/>
      <c r="P3432" s="28"/>
    </row>
    <row r="3433" ht="46.65" customHeight="1">
      <c r="A3433" t="s" s="20">
        <v>1417</v>
      </c>
      <c r="B3433" t="s" s="21">
        <v>545</v>
      </c>
      <c r="C3433" t="s" s="22">
        <v>1418</v>
      </c>
      <c r="D3433" t="s" s="22">
        <v>1419</v>
      </c>
      <c r="E3433" s="80"/>
      <c r="F3433" t="s" s="21">
        <v>548</v>
      </c>
      <c r="G3433" t="s" s="24">
        <v>1418</v>
      </c>
      <c r="H3433" t="s" s="24">
        <v>1419</v>
      </c>
      <c r="I3433" s="32"/>
      <c r="J3433" t="s" s="21">
        <v>94</v>
      </c>
      <c r="K3433" t="s" s="26">
        <v>1420</v>
      </c>
      <c r="L3433" t="s" s="26">
        <v>1421</v>
      </c>
      <c r="M3433" t="s" s="83">
        <v>1422</v>
      </c>
      <c r="N3433" s="7"/>
      <c r="O3433" s="19"/>
      <c r="P3433" s="46"/>
    </row>
    <row r="3434" ht="16.6" customHeight="1">
      <c r="A3434" s="29">
        <v>44197</v>
      </c>
      <c r="B3434" s="30">
        <v>33.8</v>
      </c>
      <c r="C3434" s="19">
        <v>34.2</v>
      </c>
      <c r="D3434" s="19">
        <v>34.3409090909091</v>
      </c>
      <c r="E3434" s="42"/>
      <c r="F3434" s="30">
        <v>16.8</v>
      </c>
      <c r="G3434" s="19">
        <v>17.2</v>
      </c>
      <c r="H3434" s="19">
        <v>17.1727272727273</v>
      </c>
      <c r="I3434" s="32"/>
      <c r="J3434" s="33">
        <v>7.11200000000009</v>
      </c>
      <c r="K3434" s="33">
        <v>8.51</v>
      </c>
      <c r="L3434" s="33">
        <v>27.2318181818182</v>
      </c>
      <c r="M3434" s="7"/>
      <c r="N3434" s="7"/>
      <c r="O3434" s="19"/>
      <c r="P3434" s="47"/>
    </row>
    <row r="3435" ht="16.6" customHeight="1">
      <c r="A3435" s="29">
        <v>44228</v>
      </c>
      <c r="B3435" s="30">
        <v>33.3</v>
      </c>
      <c r="C3435" s="19">
        <v>33.7</v>
      </c>
      <c r="D3435" s="19">
        <v>33.6636363636364</v>
      </c>
      <c r="E3435" s="42"/>
      <c r="F3435" s="30">
        <v>16.7</v>
      </c>
      <c r="G3435" s="19">
        <v>17.2</v>
      </c>
      <c r="H3435" s="19">
        <v>17.3545454545455</v>
      </c>
      <c r="I3435" s="32"/>
      <c r="J3435" s="33">
        <v>9.65200000000012</v>
      </c>
      <c r="K3435" s="33">
        <v>11.89</v>
      </c>
      <c r="L3435" s="33">
        <v>18.9181818181818</v>
      </c>
      <c r="M3435" s="7"/>
      <c r="N3435" s="7"/>
      <c r="O3435" s="19"/>
      <c r="P3435" s="47"/>
    </row>
    <row r="3436" ht="16.6" customHeight="1">
      <c r="A3436" s="29">
        <v>44256</v>
      </c>
      <c r="B3436" s="30">
        <v>30.3</v>
      </c>
      <c r="C3436" s="19">
        <v>30.8</v>
      </c>
      <c r="D3436" s="19">
        <v>31.1363636363636</v>
      </c>
      <c r="E3436" s="42"/>
      <c r="F3436" s="30">
        <v>15.2</v>
      </c>
      <c r="G3436" s="19">
        <v>15.4</v>
      </c>
      <c r="H3436" s="19">
        <v>15.4318181818182</v>
      </c>
      <c r="I3436" s="32"/>
      <c r="J3436" s="33">
        <v>18.5420000000002</v>
      </c>
      <c r="K3436" s="33">
        <v>21.1266666666667</v>
      </c>
      <c r="L3436" s="33">
        <v>19.5954545454545</v>
      </c>
      <c r="M3436" s="7"/>
      <c r="N3436" s="7"/>
      <c r="O3436" s="19"/>
      <c r="P3436" s="47"/>
    </row>
    <row r="3437" ht="16.6" customHeight="1">
      <c r="A3437" s="29">
        <v>44287</v>
      </c>
      <c r="B3437" s="30">
        <v>26.2</v>
      </c>
      <c r="C3437" s="19">
        <v>26.2</v>
      </c>
      <c r="D3437" s="19">
        <v>26.7590909090909</v>
      </c>
      <c r="E3437" s="42"/>
      <c r="F3437" s="30">
        <v>11.6</v>
      </c>
      <c r="G3437" s="19">
        <v>12</v>
      </c>
      <c r="H3437" s="19">
        <v>11.8863636363636</v>
      </c>
      <c r="I3437" s="32"/>
      <c r="J3437" s="33">
        <v>20.5740000000003</v>
      </c>
      <c r="K3437" s="33">
        <v>20.8266666666667</v>
      </c>
      <c r="L3437" s="33">
        <v>21.2954545454545</v>
      </c>
      <c r="M3437" s="7"/>
      <c r="N3437" s="7"/>
      <c r="O3437" s="19"/>
      <c r="P3437" s="47"/>
    </row>
    <row r="3438" ht="16.6" customHeight="1">
      <c r="A3438" s="29">
        <v>44317</v>
      </c>
      <c r="B3438" s="30">
        <v>20.6</v>
      </c>
      <c r="C3438" s="19">
        <v>21.3</v>
      </c>
      <c r="D3438" s="19">
        <v>22.1681818181818</v>
      </c>
      <c r="E3438" s="42"/>
      <c r="F3438" s="30">
        <v>8.4</v>
      </c>
      <c r="G3438" s="19">
        <v>8.4</v>
      </c>
      <c r="H3438" s="19">
        <v>7.72727272727273</v>
      </c>
      <c r="I3438" s="32"/>
      <c r="J3438" s="33">
        <v>55.8800000000007</v>
      </c>
      <c r="K3438" s="33">
        <v>59.0266666666667</v>
      </c>
      <c r="L3438" s="33">
        <v>43.4590909090909</v>
      </c>
      <c r="M3438" s="7"/>
      <c r="N3438" s="7"/>
      <c r="O3438" s="19"/>
      <c r="P3438" s="47"/>
    </row>
    <row r="3439" ht="16.6" customHeight="1">
      <c r="A3439" s="29">
        <v>44348</v>
      </c>
      <c r="B3439" s="30">
        <v>17.3</v>
      </c>
      <c r="C3439" s="19">
        <v>18</v>
      </c>
      <c r="D3439" s="19">
        <v>18.9409090909091</v>
      </c>
      <c r="E3439" s="42"/>
      <c r="F3439" s="30">
        <v>6.3</v>
      </c>
      <c r="G3439" s="19">
        <v>6.4</v>
      </c>
      <c r="H3439" s="19">
        <v>5.56818181818182</v>
      </c>
      <c r="I3439" s="32"/>
      <c r="J3439" s="33">
        <v>84.328000000001</v>
      </c>
      <c r="K3439" s="33">
        <v>86.06</v>
      </c>
      <c r="L3439" s="33">
        <v>51.8272727272727</v>
      </c>
      <c r="M3439" s="7"/>
      <c r="N3439" s="7"/>
      <c r="O3439" s="19"/>
      <c r="P3439" s="47"/>
    </row>
    <row r="3440" ht="16.6" customHeight="1">
      <c r="A3440" s="29">
        <v>44378</v>
      </c>
      <c r="B3440" s="30">
        <v>16.4</v>
      </c>
      <c r="C3440" s="19">
        <v>16.9</v>
      </c>
      <c r="D3440" s="19">
        <v>17.5761904761905</v>
      </c>
      <c r="E3440" s="42"/>
      <c r="F3440" s="30">
        <v>5.2</v>
      </c>
      <c r="G3440" s="19">
        <v>5.4</v>
      </c>
      <c r="H3440" s="19">
        <v>4.75714285714286</v>
      </c>
      <c r="I3440" s="32"/>
      <c r="J3440" s="33">
        <v>88.3920000000011</v>
      </c>
      <c r="K3440" s="33">
        <v>95.3866666666667</v>
      </c>
      <c r="L3440" s="33">
        <v>71.99523809523809</v>
      </c>
      <c r="M3440" s="7"/>
      <c r="N3440" s="7"/>
      <c r="O3440" s="19"/>
      <c r="P3440" s="47"/>
    </row>
    <row r="3441" ht="16.6" customHeight="1">
      <c r="A3441" s="29">
        <v>44409</v>
      </c>
      <c r="B3441" s="30">
        <v>17.7</v>
      </c>
      <c r="C3441" s="19">
        <v>18</v>
      </c>
      <c r="D3441" s="19">
        <v>18.4</v>
      </c>
      <c r="E3441" s="42"/>
      <c r="F3441" s="30">
        <v>5.6</v>
      </c>
      <c r="G3441" s="19">
        <v>5.6</v>
      </c>
      <c r="H3441" s="19">
        <v>5.08095238095238</v>
      </c>
      <c r="I3441" s="32"/>
      <c r="J3441" s="33">
        <v>64.77000000000081</v>
      </c>
      <c r="K3441" s="33">
        <v>63.0566666666667</v>
      </c>
      <c r="L3441" s="33">
        <v>56.87</v>
      </c>
      <c r="M3441" s="7"/>
      <c r="N3441" s="7"/>
      <c r="O3441" s="19"/>
      <c r="P3441" s="33"/>
    </row>
    <row r="3442" ht="16.6" customHeight="1">
      <c r="A3442" s="29">
        <v>44440</v>
      </c>
      <c r="B3442" s="30">
        <v>20.2</v>
      </c>
      <c r="C3442" s="19">
        <v>20.5</v>
      </c>
      <c r="D3442" s="19">
        <v>20.7619047619048</v>
      </c>
      <c r="E3442" s="42"/>
      <c r="F3442" s="30">
        <v>7.1</v>
      </c>
      <c r="G3442" s="19">
        <v>6.8</v>
      </c>
      <c r="H3442" s="19">
        <v>6.37619047619048</v>
      </c>
      <c r="I3442" s="32"/>
      <c r="J3442" s="33">
        <v>41.1480000000005</v>
      </c>
      <c r="K3442" s="33">
        <v>46.0133333333333</v>
      </c>
      <c r="L3442" s="33">
        <v>37.6428571428571</v>
      </c>
      <c r="M3442" s="7"/>
      <c r="N3442" s="7"/>
      <c r="O3442" s="19"/>
      <c r="P3442" s="33"/>
    </row>
    <row r="3443" ht="16.6" customHeight="1">
      <c r="A3443" s="29">
        <v>44470</v>
      </c>
      <c r="B3443" s="30">
        <v>23.2</v>
      </c>
      <c r="C3443" s="19">
        <v>24.2</v>
      </c>
      <c r="D3443" s="19">
        <v>25.3666666666667</v>
      </c>
      <c r="E3443" s="42"/>
      <c r="F3443" s="30">
        <v>8.699999999999999</v>
      </c>
      <c r="G3443" s="19">
        <v>9</v>
      </c>
      <c r="H3443" s="19">
        <v>9.1952380952381</v>
      </c>
      <c r="I3443" s="32"/>
      <c r="J3443" s="33">
        <v>25.1460000000003</v>
      </c>
      <c r="K3443" s="33">
        <v>27.09</v>
      </c>
      <c r="L3443" s="33">
        <v>20.0619047619048</v>
      </c>
      <c r="M3443" s="7"/>
      <c r="N3443" s="7"/>
      <c r="O3443" s="19"/>
      <c r="P3443" s="33"/>
    </row>
    <row r="3444" ht="16.6" customHeight="1">
      <c r="A3444" s="29">
        <v>44501</v>
      </c>
      <c r="B3444" s="30">
        <v>28.7</v>
      </c>
      <c r="C3444" s="19">
        <v>28.6</v>
      </c>
      <c r="D3444" s="19">
        <v>29.5714285714286</v>
      </c>
      <c r="E3444" s="42"/>
      <c r="F3444" s="30">
        <v>12.5</v>
      </c>
      <c r="G3444" s="19">
        <v>12.4</v>
      </c>
      <c r="H3444" s="19">
        <v>12.6095238095238</v>
      </c>
      <c r="I3444" s="32"/>
      <c r="J3444" s="33">
        <v>9.90600000000012</v>
      </c>
      <c r="K3444" s="33">
        <v>10.6333333333333</v>
      </c>
      <c r="L3444" s="33">
        <v>14.7333333333333</v>
      </c>
      <c r="M3444" s="7"/>
      <c r="N3444" s="7"/>
      <c r="O3444" s="19">
        <f>AVERAGE(B3446,F3446)</f>
        <v>17.8875</v>
      </c>
      <c r="P3444" t="s" s="34">
        <v>16</v>
      </c>
    </row>
    <row r="3445" ht="16.6" customHeight="1">
      <c r="A3445" s="29">
        <v>44531</v>
      </c>
      <c r="B3445" s="30">
        <v>32.1</v>
      </c>
      <c r="C3445" s="19">
        <v>32.2</v>
      </c>
      <c r="D3445" s="19">
        <v>32.6428571428571</v>
      </c>
      <c r="E3445" s="42"/>
      <c r="F3445" s="30">
        <v>15.4</v>
      </c>
      <c r="G3445" s="19">
        <v>15.3</v>
      </c>
      <c r="H3445" s="19">
        <v>15.1809523809524</v>
      </c>
      <c r="I3445" s="32"/>
      <c r="J3445" s="33">
        <v>8.890000000000111</v>
      </c>
      <c r="K3445" s="33">
        <v>11.3566666666667</v>
      </c>
      <c r="L3445" s="33">
        <v>9.019047619047621</v>
      </c>
      <c r="M3445" s="7"/>
      <c r="N3445" s="7"/>
      <c r="O3445" s="19">
        <f>AVERAGE(D3446,H3446)</f>
        <v>18.3195436507937</v>
      </c>
      <c r="P3445" t="s" s="34">
        <v>17</v>
      </c>
    </row>
    <row r="3446" ht="16.6" customHeight="1">
      <c r="A3446" t="s" s="35">
        <v>18</v>
      </c>
      <c r="B3446" s="36">
        <f>AVERAGE(B3434:B3445)</f>
        <v>24.9833333333333</v>
      </c>
      <c r="C3446" s="36">
        <f>AVERAGE(C3434:C3445)</f>
        <v>25.3833333333333</v>
      </c>
      <c r="D3446" s="36">
        <f>AVERAGE(D3434:D3445)</f>
        <v>25.9440115440116</v>
      </c>
      <c r="E3446" s="82"/>
      <c r="F3446" s="36">
        <f>AVERAGE(F3434:F3445)</f>
        <v>10.7916666666667</v>
      </c>
      <c r="G3446" s="36">
        <f>AVERAGE(G3434:G3445)</f>
        <v>10.925</v>
      </c>
      <c r="H3446" s="36">
        <f>AVERAGE(H3434:H3445)</f>
        <v>10.6950757575758</v>
      </c>
      <c r="I3446" s="38"/>
      <c r="J3446" s="36">
        <f>AVERAGE(J3434:J3445)</f>
        <v>36.1950000000004</v>
      </c>
      <c r="K3446" s="36">
        <f>AVERAGE(K3434:K3445)</f>
        <v>38.4147222222222</v>
      </c>
      <c r="L3446" s="36">
        <f>AVERAGE(L3434:L3445)</f>
        <v>32.7208044733045</v>
      </c>
      <c r="M3446" s="7"/>
      <c r="N3446" s="7"/>
      <c r="O3446" s="19">
        <f>O3445-O3444</f>
        <v>0.4320436507937</v>
      </c>
      <c r="P3446" t="s" s="39">
        <v>19</v>
      </c>
    </row>
    <row r="3447" ht="16.6" customHeight="1">
      <c r="A3447" s="55"/>
      <c r="B3447" s="49"/>
      <c r="C3447" s="49"/>
      <c r="D3447" s="49"/>
      <c r="E3447" s="42"/>
      <c r="F3447" s="49"/>
      <c r="G3447" s="19"/>
      <c r="H3447" s="19"/>
      <c r="I3447" s="32"/>
      <c r="J3447" s="19"/>
      <c r="K3447" s="19"/>
      <c r="L3447" s="19"/>
      <c r="M3447" s="43"/>
      <c r="N3447" s="19"/>
      <c r="O3447" s="19"/>
      <c r="P3447" s="19"/>
    </row>
    <row r="3448" ht="16.6" customHeight="1">
      <c r="A3448" s="55"/>
      <c r="B3448" s="49"/>
      <c r="C3448" s="49"/>
      <c r="D3448" s="49"/>
      <c r="E3448" s="42"/>
      <c r="F3448" s="49"/>
      <c r="G3448" s="19"/>
      <c r="H3448" s="19"/>
      <c r="I3448" s="32"/>
      <c r="J3448" s="19"/>
      <c r="K3448" s="19"/>
      <c r="L3448" s="19"/>
      <c r="M3448" s="43"/>
      <c r="N3448" s="19"/>
      <c r="O3448" s="28"/>
      <c r="P3448" s="19"/>
    </row>
    <row r="3449" ht="46.65" customHeight="1">
      <c r="A3449" t="s" s="20">
        <v>1423</v>
      </c>
      <c r="B3449" t="s" s="21">
        <v>1089</v>
      </c>
      <c r="C3449" t="s" s="22">
        <v>1424</v>
      </c>
      <c r="D3449" t="s" s="22">
        <v>1425</v>
      </c>
      <c r="E3449" s="80"/>
      <c r="F3449" t="s" s="21">
        <v>1092</v>
      </c>
      <c r="G3449" t="s" s="24">
        <v>1424</v>
      </c>
      <c r="H3449" t="s" s="24">
        <v>1425</v>
      </c>
      <c r="I3449" s="32"/>
      <c r="J3449" t="s" s="21">
        <v>1204</v>
      </c>
      <c r="K3449" t="s" s="26">
        <v>1426</v>
      </c>
      <c r="L3449" t="s" s="26">
        <v>1427</v>
      </c>
      <c r="M3449" t="s" s="45">
        <v>1428</v>
      </c>
      <c r="N3449" s="7"/>
      <c r="O3449" s="19"/>
      <c r="P3449" s="19"/>
    </row>
    <row r="3450" ht="16.6" customHeight="1">
      <c r="A3450" s="29">
        <v>44197</v>
      </c>
      <c r="B3450" s="30">
        <v>33.3</v>
      </c>
      <c r="C3450" s="19">
        <v>34.2</v>
      </c>
      <c r="D3450" s="19">
        <v>34.0681818181818</v>
      </c>
      <c r="E3450" s="42"/>
      <c r="F3450" s="30">
        <v>15.9</v>
      </c>
      <c r="G3450" s="19">
        <v>16.4</v>
      </c>
      <c r="H3450" s="19">
        <v>16.4045454545455</v>
      </c>
      <c r="I3450" s="32"/>
      <c r="J3450" s="33">
        <v>7.8740000000001</v>
      </c>
      <c r="K3450" s="33">
        <v>9.48</v>
      </c>
      <c r="L3450" s="33">
        <v>32.4954545454545</v>
      </c>
      <c r="M3450" s="7"/>
      <c r="N3450" s="7"/>
      <c r="O3450" s="19"/>
      <c r="P3450" s="19"/>
    </row>
    <row r="3451" ht="16.6" customHeight="1">
      <c r="A3451" s="29">
        <v>44228</v>
      </c>
      <c r="B3451" s="30">
        <v>32.7</v>
      </c>
      <c r="C3451" s="19">
        <v>33.6</v>
      </c>
      <c r="D3451" s="19">
        <v>33.4454545454545</v>
      </c>
      <c r="E3451" s="42"/>
      <c r="F3451" s="30">
        <v>16.2</v>
      </c>
      <c r="G3451" s="19">
        <v>16.6</v>
      </c>
      <c r="H3451" s="19">
        <v>16.5363636363636</v>
      </c>
      <c r="I3451" s="32"/>
      <c r="J3451" s="33">
        <v>11.4300000000001</v>
      </c>
      <c r="K3451" s="33">
        <v>11.3514285714286</v>
      </c>
      <c r="L3451" s="33">
        <v>20.1136363636364</v>
      </c>
      <c r="M3451" s="7"/>
      <c r="N3451" s="7"/>
      <c r="O3451" s="19"/>
      <c r="P3451" s="19"/>
    </row>
    <row r="3452" ht="16.6" customHeight="1">
      <c r="A3452" s="29">
        <v>44256</v>
      </c>
      <c r="B3452" s="30">
        <v>29.8</v>
      </c>
      <c r="C3452" s="19">
        <v>30.7</v>
      </c>
      <c r="D3452" s="19">
        <v>30.8318181818182</v>
      </c>
      <c r="E3452" s="42"/>
      <c r="F3452" s="30">
        <v>14.2</v>
      </c>
      <c r="G3452" s="19">
        <v>14.4</v>
      </c>
      <c r="H3452" s="19">
        <v>14.3818181818182</v>
      </c>
      <c r="I3452" s="32"/>
      <c r="J3452" s="33">
        <v>16.5100000000002</v>
      </c>
      <c r="K3452" s="33">
        <v>15.0314285714286</v>
      </c>
      <c r="L3452" s="33">
        <v>19.4227272727273</v>
      </c>
      <c r="M3452" s="7"/>
      <c r="N3452" s="7"/>
      <c r="O3452" s="19"/>
      <c r="P3452" s="19"/>
    </row>
    <row r="3453" ht="16.6" customHeight="1">
      <c r="A3453" s="29">
        <v>44287</v>
      </c>
      <c r="B3453" s="30">
        <v>25.8</v>
      </c>
      <c r="C3453" s="19">
        <v>26.5</v>
      </c>
      <c r="D3453" s="19">
        <v>26.5136363636364</v>
      </c>
      <c r="E3453" s="42"/>
      <c r="F3453" s="30">
        <v>11</v>
      </c>
      <c r="G3453" s="19">
        <v>10.9</v>
      </c>
      <c r="H3453" s="19">
        <v>10.7636363636364</v>
      </c>
      <c r="I3453" s="32"/>
      <c r="J3453" s="33">
        <v>20.5740000000003</v>
      </c>
      <c r="K3453" s="33">
        <v>18.38</v>
      </c>
      <c r="L3453" s="33">
        <v>20.7409090909091</v>
      </c>
      <c r="M3453" s="7"/>
      <c r="N3453" s="7"/>
      <c r="O3453" s="19"/>
      <c r="P3453" s="19"/>
    </row>
    <row r="3454" ht="16.6" customHeight="1">
      <c r="A3454" s="29">
        <v>44317</v>
      </c>
      <c r="B3454" s="30">
        <v>20.6</v>
      </c>
      <c r="C3454" s="19">
        <v>21.9</v>
      </c>
      <c r="D3454" s="19">
        <v>21.9545454545455</v>
      </c>
      <c r="E3454" s="42"/>
      <c r="F3454" s="30">
        <v>7.9</v>
      </c>
      <c r="G3454" s="19">
        <v>6.8</v>
      </c>
      <c r="H3454" s="19">
        <v>6.72727272727273</v>
      </c>
      <c r="I3454" s="32"/>
      <c r="J3454" s="33">
        <v>57.9120000000007</v>
      </c>
      <c r="K3454" s="33">
        <v>58.3914285714286</v>
      </c>
      <c r="L3454" s="33">
        <v>46.1181818181818</v>
      </c>
      <c r="M3454" s="7"/>
      <c r="N3454" s="7"/>
      <c r="O3454" s="19"/>
      <c r="P3454" s="19"/>
    </row>
    <row r="3455" ht="16.6" customHeight="1">
      <c r="A3455" s="29">
        <v>44348</v>
      </c>
      <c r="B3455" s="30">
        <v>17.4</v>
      </c>
      <c r="C3455" s="19">
        <v>18.6</v>
      </c>
      <c r="D3455" s="19">
        <v>18.6590909090909</v>
      </c>
      <c r="E3455" s="42"/>
      <c r="F3455" s="30">
        <v>6.4</v>
      </c>
      <c r="G3455" s="19">
        <v>4.7</v>
      </c>
      <c r="H3455" s="19">
        <v>4.61363636363636</v>
      </c>
      <c r="I3455" s="32"/>
      <c r="J3455" s="33">
        <v>85.59800000000099</v>
      </c>
      <c r="K3455" s="33">
        <v>87.56571428571429</v>
      </c>
      <c r="L3455" s="33">
        <v>54.2227272727273</v>
      </c>
      <c r="M3455" s="7"/>
      <c r="N3455" s="7"/>
      <c r="O3455" s="19"/>
      <c r="P3455" s="19"/>
    </row>
    <row r="3456" ht="16.6" customHeight="1">
      <c r="A3456" s="29">
        <v>44378</v>
      </c>
      <c r="B3456" s="30">
        <v>16.6</v>
      </c>
      <c r="C3456" s="19">
        <v>17.1</v>
      </c>
      <c r="D3456" s="19">
        <v>17.252380952381</v>
      </c>
      <c r="E3456" s="42"/>
      <c r="F3456" s="30">
        <v>5.2</v>
      </c>
      <c r="G3456" s="19">
        <v>3.8</v>
      </c>
      <c r="H3456" s="19">
        <v>3.91428571428571</v>
      </c>
      <c r="I3456" s="32"/>
      <c r="J3456" s="33">
        <v>86.8680000000011</v>
      </c>
      <c r="K3456" s="33">
        <v>91.3142857142857</v>
      </c>
      <c r="L3456" s="33">
        <v>72.75454545454549</v>
      </c>
      <c r="M3456" s="7"/>
      <c r="N3456" s="7"/>
      <c r="O3456" s="19"/>
      <c r="P3456" s="19"/>
    </row>
    <row r="3457" ht="16.6" customHeight="1">
      <c r="A3457" s="29">
        <v>44409</v>
      </c>
      <c r="B3457" s="30">
        <v>17.7</v>
      </c>
      <c r="C3457" s="19">
        <v>18</v>
      </c>
      <c r="D3457" s="19">
        <v>18.0809523809524</v>
      </c>
      <c r="E3457" s="42"/>
      <c r="F3457" s="30">
        <v>5.4</v>
      </c>
      <c r="G3457" s="19">
        <v>3.9</v>
      </c>
      <c r="H3457" s="19">
        <v>3.78095238095238</v>
      </c>
      <c r="I3457" s="32"/>
      <c r="J3457" s="33">
        <v>70.86600000000089</v>
      </c>
      <c r="K3457" s="33">
        <v>65.37142857142859</v>
      </c>
      <c r="L3457" s="33">
        <v>56.29</v>
      </c>
      <c r="M3457" s="7"/>
      <c r="N3457" s="7"/>
      <c r="O3457" s="19"/>
      <c r="P3457" s="19"/>
    </row>
    <row r="3458" ht="16.6" customHeight="1">
      <c r="A3458" s="29">
        <v>44440</v>
      </c>
      <c r="B3458" s="30">
        <v>20.1</v>
      </c>
      <c r="C3458" s="19">
        <v>20.4</v>
      </c>
      <c r="D3458" s="19">
        <v>20.6047619047619</v>
      </c>
      <c r="E3458" s="42"/>
      <c r="F3458" s="30">
        <v>6.4</v>
      </c>
      <c r="G3458" s="19">
        <v>4.7</v>
      </c>
      <c r="H3458" s="19">
        <v>4.58095238095238</v>
      </c>
      <c r="I3458" s="32"/>
      <c r="J3458" s="33">
        <v>40.6400000000005</v>
      </c>
      <c r="K3458" s="33">
        <v>44.2</v>
      </c>
      <c r="L3458" s="33">
        <v>35.195</v>
      </c>
      <c r="M3458" s="7"/>
      <c r="N3458" s="7"/>
      <c r="O3458" s="19"/>
      <c r="P3458" s="19"/>
    </row>
    <row r="3459" ht="16.6" customHeight="1">
      <c r="A3459" s="29">
        <v>44470</v>
      </c>
      <c r="B3459" s="30">
        <v>22.9</v>
      </c>
      <c r="C3459" s="19">
        <v>25.2</v>
      </c>
      <c r="D3459" s="19">
        <v>25.48</v>
      </c>
      <c r="E3459" s="42"/>
      <c r="F3459" s="30">
        <v>8</v>
      </c>
      <c r="G3459" s="19">
        <v>7.3</v>
      </c>
      <c r="H3459" s="19">
        <v>7.32380952380952</v>
      </c>
      <c r="I3459" s="32"/>
      <c r="J3459" s="33">
        <v>26.1620000000003</v>
      </c>
      <c r="K3459" s="33">
        <v>26.9628571428571</v>
      </c>
      <c r="L3459" s="33">
        <v>20.0285714285714</v>
      </c>
      <c r="M3459" s="7"/>
      <c r="N3459" s="7"/>
      <c r="O3459" s="19"/>
      <c r="P3459" s="19"/>
    </row>
    <row r="3460" ht="16.6" customHeight="1">
      <c r="A3460" s="29">
        <v>44501</v>
      </c>
      <c r="B3460" s="30">
        <v>28.2</v>
      </c>
      <c r="C3460" s="19">
        <v>29.4</v>
      </c>
      <c r="D3460" s="19">
        <v>29.525</v>
      </c>
      <c r="E3460" s="42"/>
      <c r="F3460" s="30">
        <v>11.6</v>
      </c>
      <c r="G3460" s="19">
        <v>11.2</v>
      </c>
      <c r="H3460" s="19">
        <v>11.2761904761905</v>
      </c>
      <c r="I3460" s="32"/>
      <c r="J3460" s="33">
        <v>10.9220000000001</v>
      </c>
      <c r="K3460" s="33">
        <v>10.4171428571429</v>
      </c>
      <c r="L3460" s="33">
        <v>15.4</v>
      </c>
      <c r="M3460" s="7"/>
      <c r="N3460" s="7"/>
      <c r="O3460" s="19">
        <f>AVERAGE(B3462,F3462)</f>
        <v>17.4791666666667</v>
      </c>
      <c r="P3460" t="s" s="34">
        <v>16</v>
      </c>
    </row>
    <row r="3461" ht="16.6" customHeight="1">
      <c r="A3461" s="29">
        <v>44531</v>
      </c>
      <c r="B3461" s="30">
        <v>31.6</v>
      </c>
      <c r="C3461" s="19">
        <v>32.5</v>
      </c>
      <c r="D3461" s="19">
        <v>32.5</v>
      </c>
      <c r="E3461" s="42"/>
      <c r="F3461" s="30">
        <v>14.6</v>
      </c>
      <c r="G3461" s="19">
        <v>14</v>
      </c>
      <c r="H3461" s="19">
        <v>13.9809523809524</v>
      </c>
      <c r="I3461" s="32"/>
      <c r="J3461" s="33">
        <v>10.4140000000001</v>
      </c>
      <c r="K3461" s="33">
        <v>10.5171428571429</v>
      </c>
      <c r="L3461" s="33">
        <v>10.8</v>
      </c>
      <c r="M3461" s="7"/>
      <c r="N3461" s="7"/>
      <c r="O3461" s="19">
        <f>AVERAGE(D3462,H3462)</f>
        <v>17.6333432539683</v>
      </c>
      <c r="P3461" t="s" s="34">
        <v>17</v>
      </c>
    </row>
    <row r="3462" ht="16.6" customHeight="1">
      <c r="A3462" t="s" s="35">
        <v>18</v>
      </c>
      <c r="B3462" s="36">
        <f>AVERAGE(B3450:B3461)</f>
        <v>24.725</v>
      </c>
      <c r="C3462" s="36">
        <f>AVERAGE(C3450:C3461)</f>
        <v>25.675</v>
      </c>
      <c r="D3462" s="36">
        <f>AVERAGE(D3450:D3461)</f>
        <v>25.7429852092352</v>
      </c>
      <c r="E3462" s="82"/>
      <c r="F3462" s="36">
        <f>AVERAGE(F3450:F3461)</f>
        <v>10.2333333333333</v>
      </c>
      <c r="G3462" s="36">
        <f>AVERAGE(G3450:G3461)</f>
        <v>9.55833333333333</v>
      </c>
      <c r="H3462" s="36">
        <f>AVERAGE(H3450:H3461)</f>
        <v>9.52370129870131</v>
      </c>
      <c r="I3462" s="38"/>
      <c r="J3462" s="36">
        <f>AVERAGE(J3450:J3461)</f>
        <v>37.1475000000005</v>
      </c>
      <c r="K3462" s="36">
        <f>AVERAGE(K3450:K3461)</f>
        <v>37.4152380952381</v>
      </c>
      <c r="L3462" s="36">
        <f>AVERAGE(L3450:L3461)</f>
        <v>33.6318127705628</v>
      </c>
      <c r="M3462" s="7"/>
      <c r="N3462" s="7"/>
      <c r="O3462" s="19">
        <f>O3461-O3460</f>
        <v>0.1541765873016</v>
      </c>
      <c r="P3462" t="s" s="39">
        <v>19</v>
      </c>
    </row>
    <row r="3463" ht="16.6" customHeight="1">
      <c r="A3463" s="55"/>
      <c r="B3463" s="49"/>
      <c r="C3463" s="49"/>
      <c r="D3463" s="49"/>
      <c r="E3463" s="42"/>
      <c r="F3463" s="49"/>
      <c r="G3463" s="19"/>
      <c r="H3463" s="19"/>
      <c r="I3463" s="32"/>
      <c r="J3463" s="19"/>
      <c r="K3463" s="19"/>
      <c r="L3463" s="19"/>
      <c r="M3463" s="43"/>
      <c r="N3463" s="19"/>
      <c r="O3463" s="19"/>
      <c r="P3463" s="19"/>
    </row>
    <row r="3464" ht="16.6" customHeight="1">
      <c r="A3464" s="55"/>
      <c r="B3464" s="49"/>
      <c r="C3464" s="49"/>
      <c r="D3464" s="49"/>
      <c r="E3464" s="42"/>
      <c r="F3464" s="49"/>
      <c r="G3464" s="19"/>
      <c r="H3464" s="19"/>
      <c r="I3464" s="32"/>
      <c r="J3464" s="19"/>
      <c r="K3464" s="19"/>
      <c r="L3464" s="19"/>
      <c r="M3464" s="43"/>
      <c r="N3464" s="19"/>
      <c r="O3464" s="19"/>
      <c r="P3464" s="19"/>
    </row>
    <row r="3465" ht="46.65" customHeight="1">
      <c r="A3465" t="s" s="20">
        <v>1429</v>
      </c>
      <c r="B3465" t="s" s="21">
        <v>469</v>
      </c>
      <c r="C3465" t="s" s="22">
        <v>1430</v>
      </c>
      <c r="D3465" t="s" s="22">
        <v>1431</v>
      </c>
      <c r="E3465" s="80"/>
      <c r="F3465" t="s" s="21">
        <v>472</v>
      </c>
      <c r="G3465" t="s" s="24">
        <v>1430</v>
      </c>
      <c r="H3465" t="s" s="24">
        <v>1431</v>
      </c>
      <c r="I3465" s="25"/>
      <c r="J3465" t="s" s="21">
        <v>999</v>
      </c>
      <c r="K3465" t="s" s="26">
        <v>1432</v>
      </c>
      <c r="L3465" t="s" s="26">
        <v>1433</v>
      </c>
      <c r="M3465" t="s" s="45">
        <v>1434</v>
      </c>
      <c r="N3465" s="7"/>
      <c r="O3465" s="19"/>
      <c r="P3465" s="19"/>
    </row>
    <row r="3466" ht="16.6" customHeight="1">
      <c r="A3466" s="29">
        <v>44197</v>
      </c>
      <c r="B3466" s="30">
        <v>30.2</v>
      </c>
      <c r="C3466" s="19">
        <v>30.1</v>
      </c>
      <c r="D3466" s="19">
        <v>30.0772727272727</v>
      </c>
      <c r="E3466" s="42"/>
      <c r="F3466" s="30">
        <v>13.1</v>
      </c>
      <c r="G3466" s="19">
        <v>13.6</v>
      </c>
      <c r="H3466" s="19">
        <v>13.6136363636364</v>
      </c>
      <c r="I3466" s="32"/>
      <c r="J3466" s="33">
        <v>9.39800000000011</v>
      </c>
      <c r="K3466" s="33">
        <v>9.863888888888891</v>
      </c>
      <c r="L3466" s="33">
        <v>21.36</v>
      </c>
      <c r="M3466" s="7"/>
      <c r="N3466" s="7"/>
      <c r="O3466" s="19"/>
      <c r="P3466" s="47"/>
    </row>
    <row r="3467" ht="16.6" customHeight="1">
      <c r="A3467" s="29">
        <v>44228</v>
      </c>
      <c r="B3467" s="30">
        <v>29.2</v>
      </c>
      <c r="C3467" s="19">
        <v>29.6</v>
      </c>
      <c r="D3467" s="19">
        <v>29.5636363636364</v>
      </c>
      <c r="E3467" s="42"/>
      <c r="F3467" s="30">
        <v>13.3</v>
      </c>
      <c r="G3467" s="19">
        <v>14.1</v>
      </c>
      <c r="H3467" s="19">
        <v>14.1318181818182</v>
      </c>
      <c r="I3467" s="32"/>
      <c r="J3467" s="33">
        <v>14.4780000000002</v>
      </c>
      <c r="K3467" s="33">
        <v>14.7416666666667</v>
      </c>
      <c r="L3467" s="33">
        <v>15.9714285714286</v>
      </c>
      <c r="M3467" s="7"/>
      <c r="N3467" s="7"/>
      <c r="O3467" s="19"/>
      <c r="P3467" s="47"/>
    </row>
    <row r="3468" ht="16.6" customHeight="1">
      <c r="A3468" s="29">
        <v>44256</v>
      </c>
      <c r="B3468" s="30">
        <v>26.4</v>
      </c>
      <c r="C3468" s="19">
        <v>27.1</v>
      </c>
      <c r="D3468" s="19">
        <v>27.1</v>
      </c>
      <c r="E3468" s="42"/>
      <c r="F3468" s="30">
        <v>12.1</v>
      </c>
      <c r="G3468" s="19">
        <v>13.1</v>
      </c>
      <c r="H3468" s="19">
        <v>13.1</v>
      </c>
      <c r="I3468" s="32"/>
      <c r="J3468" s="33">
        <v>24.1300000000003</v>
      </c>
      <c r="K3468" s="33">
        <v>21.6944444444444</v>
      </c>
      <c r="L3468" s="33">
        <v>23.5619047619048</v>
      </c>
      <c r="M3468" s="7"/>
      <c r="N3468" s="7"/>
      <c r="O3468" s="19"/>
      <c r="P3468" s="47"/>
    </row>
    <row r="3469" ht="16.6" customHeight="1">
      <c r="A3469" s="29">
        <v>44287</v>
      </c>
      <c r="B3469" s="30">
        <v>22.8</v>
      </c>
      <c r="C3469" s="19">
        <v>23.3</v>
      </c>
      <c r="D3469" s="19">
        <v>23.2136363636364</v>
      </c>
      <c r="E3469" s="42"/>
      <c r="F3469" s="30">
        <v>10</v>
      </c>
      <c r="G3469" s="19">
        <v>11.1</v>
      </c>
      <c r="H3469" s="19">
        <v>11.0727272727273</v>
      </c>
      <c r="I3469" s="32"/>
      <c r="J3469" s="33">
        <v>29.9720000000004</v>
      </c>
      <c r="K3469" s="33">
        <v>31.6444444444444</v>
      </c>
      <c r="L3469" s="33">
        <v>31.18</v>
      </c>
      <c r="M3469" s="7"/>
      <c r="N3469" s="7"/>
      <c r="O3469" s="19"/>
      <c r="P3469" s="47"/>
    </row>
    <row r="3470" ht="16.6" customHeight="1">
      <c r="A3470" s="29">
        <v>44317</v>
      </c>
      <c r="B3470" s="30">
        <v>18.1</v>
      </c>
      <c r="C3470" s="19">
        <v>19.2</v>
      </c>
      <c r="D3470" s="19">
        <v>19.1</v>
      </c>
      <c r="E3470" s="42"/>
      <c r="F3470" s="30">
        <v>7.8</v>
      </c>
      <c r="G3470" s="19">
        <v>8.6</v>
      </c>
      <c r="H3470" s="19">
        <v>8.50454545454545</v>
      </c>
      <c r="I3470" s="32"/>
      <c r="J3470" s="33">
        <v>59.6900000000007</v>
      </c>
      <c r="K3470" s="33">
        <v>61.4</v>
      </c>
      <c r="L3470" s="33">
        <v>49.3714285714286</v>
      </c>
      <c r="M3470" s="7"/>
      <c r="N3470" s="7"/>
      <c r="O3470" s="19"/>
      <c r="P3470" s="19"/>
    </row>
    <row r="3471" ht="16.6" customHeight="1">
      <c r="A3471" s="29">
        <v>44348</v>
      </c>
      <c r="B3471" s="30">
        <v>15.3</v>
      </c>
      <c r="C3471" s="19">
        <v>16.1</v>
      </c>
      <c r="D3471" s="19">
        <v>16.1</v>
      </c>
      <c r="E3471" s="42"/>
      <c r="F3471" s="30">
        <v>6.3</v>
      </c>
      <c r="G3471" s="19">
        <v>6.9</v>
      </c>
      <c r="H3471" s="19">
        <v>6.85454545454545</v>
      </c>
      <c r="I3471" s="32"/>
      <c r="J3471" s="33">
        <v>75.18400000000091</v>
      </c>
      <c r="K3471" s="33">
        <v>76.65555555555559</v>
      </c>
      <c r="L3471" s="33">
        <v>56.047619047619</v>
      </c>
      <c r="M3471" s="7"/>
      <c r="N3471" s="7"/>
      <c r="O3471" s="19"/>
      <c r="P3471" s="19"/>
    </row>
    <row r="3472" ht="16.6" customHeight="1">
      <c r="A3472" s="29">
        <v>44378</v>
      </c>
      <c r="B3472" s="30">
        <v>14.4</v>
      </c>
      <c r="C3472" s="19">
        <v>14.8</v>
      </c>
      <c r="D3472" s="19">
        <v>14.7333333333333</v>
      </c>
      <c r="E3472" s="42"/>
      <c r="F3472" s="30">
        <v>5.3</v>
      </c>
      <c r="G3472" s="19">
        <v>6</v>
      </c>
      <c r="H3472" s="19">
        <v>5.97142857142857</v>
      </c>
      <c r="I3472" s="32"/>
      <c r="J3472" s="33">
        <v>78.23200000000099</v>
      </c>
      <c r="K3472" s="33">
        <v>81.59444444444441</v>
      </c>
      <c r="L3472" s="33">
        <v>64.4285714285714</v>
      </c>
      <c r="M3472" s="7"/>
      <c r="N3472" s="7"/>
      <c r="O3472" s="19"/>
      <c r="P3472" s="19"/>
    </row>
    <row r="3473" ht="16.6" customHeight="1">
      <c r="A3473" s="29">
        <v>44409</v>
      </c>
      <c r="B3473" s="30">
        <v>15.3</v>
      </c>
      <c r="C3473" s="19">
        <v>15.4</v>
      </c>
      <c r="D3473" s="19">
        <v>15.4428571428571</v>
      </c>
      <c r="E3473" s="42"/>
      <c r="F3473" s="30">
        <v>5.4</v>
      </c>
      <c r="G3473" s="19">
        <v>5.9</v>
      </c>
      <c r="H3473" s="19">
        <v>5.96190476190476</v>
      </c>
      <c r="I3473" s="32"/>
      <c r="J3473" s="33">
        <v>61.9760000000008</v>
      </c>
      <c r="K3473" s="33">
        <v>63.5361111111111</v>
      </c>
      <c r="L3473" s="33">
        <v>61.2210526315789</v>
      </c>
      <c r="M3473" s="7"/>
      <c r="N3473" s="7"/>
      <c r="O3473" s="19"/>
      <c r="P3473" s="19"/>
    </row>
    <row r="3474" ht="16.6" customHeight="1">
      <c r="A3474" s="29">
        <v>44440</v>
      </c>
      <c r="B3474" s="30">
        <v>17.6</v>
      </c>
      <c r="C3474" s="19">
        <v>17.6</v>
      </c>
      <c r="D3474" s="19">
        <v>17.6571428571429</v>
      </c>
      <c r="E3474" s="42"/>
      <c r="F3474" s="30">
        <v>6.5</v>
      </c>
      <c r="G3474" s="19">
        <v>6.2</v>
      </c>
      <c r="H3474" s="19">
        <v>6.2</v>
      </c>
      <c r="I3474" s="32"/>
      <c r="J3474" s="33">
        <v>49.2760000000006</v>
      </c>
      <c r="K3474" s="33">
        <v>51.1583333333333</v>
      </c>
      <c r="L3474" s="33">
        <v>49.16</v>
      </c>
      <c r="M3474" s="7"/>
      <c r="N3474" s="7"/>
      <c r="O3474" s="19"/>
      <c r="P3474" s="19"/>
    </row>
    <row r="3475" ht="16.6" customHeight="1">
      <c r="A3475" s="29">
        <v>44470</v>
      </c>
      <c r="B3475" s="30">
        <v>20.3</v>
      </c>
      <c r="C3475" s="19">
        <v>22</v>
      </c>
      <c r="D3475" s="19">
        <v>22.1190476190476</v>
      </c>
      <c r="E3475" s="42"/>
      <c r="F3475" s="30">
        <v>7.5</v>
      </c>
      <c r="G3475" s="19">
        <v>7.7</v>
      </c>
      <c r="H3475" s="19">
        <v>7.74761904761905</v>
      </c>
      <c r="I3475" s="32"/>
      <c r="J3475" s="33">
        <v>39.6240000000005</v>
      </c>
      <c r="K3475" s="33">
        <v>40.7222222222222</v>
      </c>
      <c r="L3475" s="33">
        <v>28.9714285714286</v>
      </c>
      <c r="M3475" s="7"/>
      <c r="N3475" s="7"/>
      <c r="O3475" s="19"/>
      <c r="P3475" s="19"/>
    </row>
    <row r="3476" ht="16.6" customHeight="1">
      <c r="A3476" s="29">
        <v>44501</v>
      </c>
      <c r="B3476" s="30">
        <v>25.4</v>
      </c>
      <c r="C3476" s="19">
        <v>26.2</v>
      </c>
      <c r="D3476" s="19">
        <v>26.1714285714286</v>
      </c>
      <c r="E3476" s="42"/>
      <c r="F3476" s="30">
        <v>9.9</v>
      </c>
      <c r="G3476" s="19">
        <v>10.1</v>
      </c>
      <c r="H3476" s="19">
        <v>10.0857142857143</v>
      </c>
      <c r="I3476" s="32"/>
      <c r="J3476" s="33">
        <v>17.2720000000002</v>
      </c>
      <c r="K3476" s="33">
        <v>18.2277777777778</v>
      </c>
      <c r="L3476" s="33">
        <v>24.3</v>
      </c>
      <c r="M3476" s="7"/>
      <c r="N3476" s="7"/>
      <c r="O3476" s="19">
        <f>AVERAGE(B3478,F3478)</f>
        <v>15.5375</v>
      </c>
      <c r="P3476" t="s" s="34">
        <v>16</v>
      </c>
    </row>
    <row r="3477" ht="16.6" customHeight="1">
      <c r="A3477" s="29">
        <v>44531</v>
      </c>
      <c r="B3477" s="30">
        <v>28.7</v>
      </c>
      <c r="C3477" s="19">
        <v>28.8</v>
      </c>
      <c r="D3477" s="19">
        <v>28.8142857142857</v>
      </c>
      <c r="E3477" s="42"/>
      <c r="F3477" s="30">
        <v>12</v>
      </c>
      <c r="G3477" s="19">
        <v>11.8</v>
      </c>
      <c r="H3477" s="19">
        <v>11.7095238095238</v>
      </c>
      <c r="I3477" s="32"/>
      <c r="J3477" s="33">
        <v>15.7480000000002</v>
      </c>
      <c r="K3477" s="33">
        <v>16.8694444444444</v>
      </c>
      <c r="L3477" s="33">
        <v>21.57</v>
      </c>
      <c r="M3477" s="7"/>
      <c r="N3477" s="7"/>
      <c r="O3477" s="19">
        <f>AVERAGE(D3478,H3478)</f>
        <v>16.0435876623377</v>
      </c>
      <c r="P3477" t="s" s="34">
        <v>17</v>
      </c>
    </row>
    <row r="3478" ht="16.6" customHeight="1">
      <c r="A3478" t="s" s="35">
        <v>18</v>
      </c>
      <c r="B3478" s="36">
        <f>AVERAGE(B3466:B3477)</f>
        <v>21.975</v>
      </c>
      <c r="C3478" s="36">
        <f>AVERAGE(C3466:C3477)</f>
        <v>22.5166666666667</v>
      </c>
      <c r="D3478" s="36">
        <f>AVERAGE(D3466:D3477)</f>
        <v>22.5077200577201</v>
      </c>
      <c r="E3478" s="82"/>
      <c r="F3478" s="36">
        <f>AVERAGE(F3466:F3477)</f>
        <v>9.1</v>
      </c>
      <c r="G3478" s="36">
        <f>AVERAGE(G3466:G3477)</f>
        <v>9.59166666666667</v>
      </c>
      <c r="H3478" s="36">
        <f>AVERAGE(H3466:H3477)</f>
        <v>9.57945526695527</v>
      </c>
      <c r="I3478" s="38"/>
      <c r="J3478" s="36">
        <f>AVERAGE(J3466:J3477)</f>
        <v>39.5816666666672</v>
      </c>
      <c r="K3478" s="36">
        <f>AVERAGE(K3466:K3477)</f>
        <v>40.6756944444444</v>
      </c>
      <c r="L3478" s="36">
        <f>AVERAGE(L3466:L3477)</f>
        <v>37.2619527986633</v>
      </c>
      <c r="M3478" s="7"/>
      <c r="N3478" s="7"/>
      <c r="O3478" s="19">
        <f>O3477-O3476</f>
        <v>0.5060876623377</v>
      </c>
      <c r="P3478" t="s" s="39">
        <v>19</v>
      </c>
    </row>
    <row r="3479" ht="16.6" customHeight="1">
      <c r="A3479" t="s" s="40">
        <v>20</v>
      </c>
      <c r="B3479" s="49"/>
      <c r="C3479" s="49"/>
      <c r="D3479" s="49"/>
      <c r="E3479" s="42"/>
      <c r="F3479" s="49"/>
      <c r="G3479" s="19"/>
      <c r="H3479" t="s" s="40">
        <v>21</v>
      </c>
      <c r="I3479" s="32"/>
      <c r="J3479" s="19"/>
      <c r="K3479" s="19"/>
      <c r="L3479" s="19"/>
      <c r="M3479" s="43"/>
      <c r="N3479" s="19"/>
      <c r="O3479" s="19"/>
      <c r="P3479" s="19"/>
    </row>
    <row r="3480" ht="16.6" customHeight="1">
      <c r="A3480" s="55"/>
      <c r="B3480" s="49"/>
      <c r="C3480" s="49"/>
      <c r="D3480" s="49"/>
      <c r="E3480" s="42"/>
      <c r="F3480" s="49"/>
      <c r="G3480" s="19"/>
      <c r="H3480" s="19"/>
      <c r="I3480" s="32"/>
      <c r="J3480" s="19"/>
      <c r="K3480" s="19"/>
      <c r="L3480" s="19"/>
      <c r="M3480" s="43"/>
      <c r="N3480" s="19"/>
      <c r="O3480" s="19"/>
      <c r="P3480" s="19"/>
    </row>
    <row r="3481" ht="46.65" customHeight="1">
      <c r="A3481" t="s" s="20">
        <v>1435</v>
      </c>
      <c r="B3481" t="s" s="21">
        <v>57</v>
      </c>
      <c r="C3481" t="s" s="22">
        <v>1436</v>
      </c>
      <c r="D3481" t="s" s="22">
        <v>1437</v>
      </c>
      <c r="E3481" s="80"/>
      <c r="F3481" t="s" s="21">
        <v>60</v>
      </c>
      <c r="G3481" t="s" s="24">
        <v>1436</v>
      </c>
      <c r="H3481" t="s" s="24">
        <v>1437</v>
      </c>
      <c r="I3481" s="32"/>
      <c r="J3481" t="s" s="21">
        <v>999</v>
      </c>
      <c r="K3481" t="s" s="26">
        <v>1438</v>
      </c>
      <c r="L3481" t="s" s="26">
        <v>1439</v>
      </c>
      <c r="M3481" t="s" s="45">
        <v>1440</v>
      </c>
      <c r="N3481" s="7"/>
      <c r="O3481" s="19"/>
      <c r="P3481" s="19"/>
    </row>
    <row r="3482" ht="16.6" customHeight="1">
      <c r="A3482" s="29">
        <v>44197</v>
      </c>
      <c r="B3482" s="30">
        <v>30.6</v>
      </c>
      <c r="C3482" s="19">
        <v>31</v>
      </c>
      <c r="D3482" s="19">
        <v>31.1590909090909</v>
      </c>
      <c r="E3482" s="42"/>
      <c r="F3482" s="30">
        <v>13.3</v>
      </c>
      <c r="G3482" s="19">
        <v>14.2</v>
      </c>
      <c r="H3482" s="19">
        <v>15.0272727272727</v>
      </c>
      <c r="I3482" s="32"/>
      <c r="J3482" s="33">
        <v>8.382000000000099</v>
      </c>
      <c r="K3482" s="33">
        <v>10.4631578947368</v>
      </c>
      <c r="L3482" s="33">
        <v>21.3636363636364</v>
      </c>
      <c r="M3482" s="7"/>
      <c r="N3482" s="7"/>
      <c r="O3482" s="19"/>
      <c r="P3482" s="19"/>
    </row>
    <row r="3483" ht="16.6" customHeight="1">
      <c r="A3483" s="29">
        <v>44228</v>
      </c>
      <c r="B3483" s="30">
        <v>29.8</v>
      </c>
      <c r="C3483" s="19">
        <v>30.2</v>
      </c>
      <c r="D3483" s="19">
        <v>30.6272727272727</v>
      </c>
      <c r="E3483" s="42"/>
      <c r="F3483" s="30">
        <v>13.4</v>
      </c>
      <c r="G3483" s="19">
        <v>14.4</v>
      </c>
      <c r="H3483" s="19">
        <v>15.2772727272727</v>
      </c>
      <c r="I3483" s="32"/>
      <c r="J3483" s="33">
        <v>15.7480000000002</v>
      </c>
      <c r="K3483" s="33">
        <v>21.7736842105263</v>
      </c>
      <c r="L3483" s="33">
        <v>17.5681818181818</v>
      </c>
      <c r="M3483" s="7"/>
      <c r="N3483" s="7"/>
      <c r="O3483" s="19"/>
      <c r="P3483" s="19"/>
    </row>
    <row r="3484" ht="16.6" customHeight="1">
      <c r="A3484" s="29">
        <v>44256</v>
      </c>
      <c r="B3484" s="30">
        <v>26.8</v>
      </c>
      <c r="C3484" s="19">
        <v>27.4</v>
      </c>
      <c r="D3484" s="19">
        <v>27.9727272727273</v>
      </c>
      <c r="E3484" s="42"/>
      <c r="F3484" s="30">
        <v>12.4</v>
      </c>
      <c r="G3484" s="19">
        <v>13.1</v>
      </c>
      <c r="H3484" s="19">
        <v>13.9454545454545</v>
      </c>
      <c r="I3484" s="32"/>
      <c r="J3484" s="33">
        <v>21.0820000000003</v>
      </c>
      <c r="K3484" s="33">
        <v>24.0684210526316</v>
      </c>
      <c r="L3484" s="33">
        <v>23.85</v>
      </c>
      <c r="M3484" s="7"/>
      <c r="N3484" s="7"/>
      <c r="O3484" s="19"/>
      <c r="P3484" s="19"/>
    </row>
    <row r="3485" ht="16.6" customHeight="1">
      <c r="A3485" s="29">
        <v>44287</v>
      </c>
      <c r="B3485" s="30">
        <v>23.2</v>
      </c>
      <c r="C3485" s="19">
        <v>23.1</v>
      </c>
      <c r="D3485" s="19">
        <v>23.9045454545455</v>
      </c>
      <c r="E3485" s="42"/>
      <c r="F3485" s="30">
        <v>10.1</v>
      </c>
      <c r="G3485" s="19">
        <v>10.6</v>
      </c>
      <c r="H3485" s="19">
        <v>11.1409090909091</v>
      </c>
      <c r="I3485" s="32"/>
      <c r="J3485" s="33">
        <v>27.6860000000003</v>
      </c>
      <c r="K3485" s="33">
        <v>31.6157894736842</v>
      </c>
      <c r="L3485" s="33">
        <v>25.3727272727273</v>
      </c>
      <c r="M3485" s="7"/>
      <c r="N3485" s="7"/>
      <c r="O3485" s="19"/>
      <c r="P3485" s="19"/>
    </row>
    <row r="3486" ht="16.6" customHeight="1">
      <c r="A3486" s="29">
        <v>44317</v>
      </c>
      <c r="B3486" s="30">
        <v>18.3</v>
      </c>
      <c r="C3486" s="19">
        <v>18.6</v>
      </c>
      <c r="D3486" s="19">
        <v>19.6</v>
      </c>
      <c r="E3486" s="42"/>
      <c r="F3486" s="30">
        <v>7.8</v>
      </c>
      <c r="G3486" s="19">
        <v>7.8</v>
      </c>
      <c r="H3486" s="19">
        <v>7.77727272727273</v>
      </c>
      <c r="I3486" s="32"/>
      <c r="J3486" s="33">
        <v>64.00800000000081</v>
      </c>
      <c r="K3486" s="33">
        <v>67.2210526315789</v>
      </c>
      <c r="L3486" s="33">
        <v>47.3636363636364</v>
      </c>
      <c r="M3486" s="7"/>
      <c r="N3486" s="7"/>
      <c r="O3486" s="19"/>
      <c r="P3486" s="19"/>
    </row>
    <row r="3487" ht="16.6" customHeight="1">
      <c r="A3487" s="29">
        <v>44348</v>
      </c>
      <c r="B3487" s="30">
        <v>15.3</v>
      </c>
      <c r="C3487" s="19">
        <v>15.6</v>
      </c>
      <c r="D3487" s="19">
        <v>16.5909090909091</v>
      </c>
      <c r="E3487" s="42"/>
      <c r="F3487" s="30">
        <v>6.2</v>
      </c>
      <c r="G3487" s="19">
        <v>6.3</v>
      </c>
      <c r="H3487" s="19">
        <v>5.77272727272727</v>
      </c>
      <c r="I3487" s="32"/>
      <c r="J3487" s="33">
        <v>88.1380000000011</v>
      </c>
      <c r="K3487" s="33">
        <v>90.59473684210531</v>
      </c>
      <c r="L3487" s="33">
        <v>57.65</v>
      </c>
      <c r="M3487" s="7"/>
      <c r="N3487" s="7"/>
      <c r="O3487" s="19"/>
      <c r="P3487" s="19"/>
    </row>
    <row r="3488" ht="16.6" customHeight="1">
      <c r="A3488" s="29">
        <v>44378</v>
      </c>
      <c r="B3488" s="30">
        <v>14.6</v>
      </c>
      <c r="C3488" s="19">
        <v>14.6</v>
      </c>
      <c r="D3488" s="19">
        <v>15.2952380952381</v>
      </c>
      <c r="E3488" s="42"/>
      <c r="F3488" s="30">
        <v>5.1</v>
      </c>
      <c r="G3488" s="19">
        <v>5.2</v>
      </c>
      <c r="H3488" s="19">
        <v>4.91428571428571</v>
      </c>
      <c r="I3488" s="32"/>
      <c r="J3488" s="33">
        <v>94.48800000000119</v>
      </c>
      <c r="K3488" s="33">
        <v>103.215789473684</v>
      </c>
      <c r="L3488" s="33">
        <v>71.3772727272727</v>
      </c>
      <c r="M3488" s="7"/>
      <c r="N3488" s="7"/>
      <c r="O3488" s="19"/>
      <c r="P3488" s="19"/>
    </row>
    <row r="3489" ht="16.6" customHeight="1">
      <c r="A3489" s="29">
        <v>44409</v>
      </c>
      <c r="B3489" s="30">
        <v>15.2</v>
      </c>
      <c r="C3489" s="19">
        <v>15.4</v>
      </c>
      <c r="D3489" s="19">
        <v>16.147619047619</v>
      </c>
      <c r="E3489" s="42"/>
      <c r="F3489" s="30">
        <v>5</v>
      </c>
      <c r="G3489" s="19">
        <v>5.2</v>
      </c>
      <c r="H3489" s="19">
        <v>5.29047619047619</v>
      </c>
      <c r="I3489" s="32"/>
      <c r="J3489" s="33">
        <v>72.89800000000091</v>
      </c>
      <c r="K3489" s="33">
        <v>76.4631578947368</v>
      </c>
      <c r="L3489" s="33">
        <v>63.0809523809524</v>
      </c>
      <c r="M3489" s="7"/>
      <c r="N3489" s="7"/>
      <c r="O3489" s="19"/>
      <c r="P3489" s="19"/>
    </row>
    <row r="3490" ht="16.6" customHeight="1">
      <c r="A3490" s="29">
        <v>44440</v>
      </c>
      <c r="B3490" s="30">
        <v>17.8</v>
      </c>
      <c r="C3490" s="19">
        <v>17.8</v>
      </c>
      <c r="D3490" s="19">
        <v>18.4238095238095</v>
      </c>
      <c r="E3490" s="42"/>
      <c r="F3490" s="30">
        <v>6</v>
      </c>
      <c r="G3490" s="19">
        <v>6</v>
      </c>
      <c r="H3490" s="19">
        <v>6.1952380952381</v>
      </c>
      <c r="I3490" s="32"/>
      <c r="J3490" s="33">
        <v>56.1340000000007</v>
      </c>
      <c r="K3490" s="33">
        <v>55.2684210526316</v>
      </c>
      <c r="L3490" s="33">
        <v>41.1</v>
      </c>
      <c r="M3490" s="7"/>
      <c r="N3490" s="7"/>
      <c r="O3490" s="19"/>
      <c r="P3490" s="19"/>
    </row>
    <row r="3491" ht="16.6" customHeight="1">
      <c r="A3491" s="29">
        <v>44470</v>
      </c>
      <c r="B3491" s="30">
        <v>20.3</v>
      </c>
      <c r="C3491" s="19">
        <v>21.2</v>
      </c>
      <c r="D3491" s="19">
        <v>22.5761904761905</v>
      </c>
      <c r="E3491" s="42"/>
      <c r="F3491" s="30">
        <v>7.2</v>
      </c>
      <c r="G3491" s="19">
        <v>7.5</v>
      </c>
      <c r="H3491" s="19">
        <v>8.509523809523809</v>
      </c>
      <c r="I3491" s="32"/>
      <c r="J3491" s="33">
        <v>35.5600000000004</v>
      </c>
      <c r="K3491" s="33">
        <v>38.0526315789474</v>
      </c>
      <c r="L3491" s="33">
        <v>21.6</v>
      </c>
      <c r="M3491" s="7"/>
      <c r="N3491" s="7"/>
      <c r="O3491" s="19"/>
      <c r="P3491" s="19"/>
    </row>
    <row r="3492" ht="16.6" customHeight="1">
      <c r="A3492" s="29">
        <v>44501</v>
      </c>
      <c r="B3492" s="30">
        <v>26.1</v>
      </c>
      <c r="C3492" s="19">
        <v>25.7</v>
      </c>
      <c r="D3492" s="19">
        <v>26.6380952380952</v>
      </c>
      <c r="E3492" s="42"/>
      <c r="F3492" s="30">
        <v>9.9</v>
      </c>
      <c r="G3492" s="19">
        <v>10.2</v>
      </c>
      <c r="H3492" s="19">
        <v>11.2904761904762</v>
      </c>
      <c r="I3492" s="32"/>
      <c r="J3492" s="33">
        <v>14.2240000000002</v>
      </c>
      <c r="K3492" s="33">
        <v>17.1789473684211</v>
      </c>
      <c r="L3492" s="33">
        <v>21.2428571428571</v>
      </c>
      <c r="M3492" s="7"/>
      <c r="N3492" s="7"/>
      <c r="O3492" s="19">
        <f>AVERAGE(B3494,F3494)</f>
        <v>15.6375</v>
      </c>
      <c r="P3492" t="s" s="34">
        <v>16</v>
      </c>
    </row>
    <row r="3493" ht="16.6" customHeight="1">
      <c r="A3493" s="29">
        <v>44531</v>
      </c>
      <c r="B3493" s="30">
        <v>28.9</v>
      </c>
      <c r="C3493" s="19">
        <v>29</v>
      </c>
      <c r="D3493" s="19">
        <v>29.5238095238095</v>
      </c>
      <c r="E3493" s="42"/>
      <c r="F3493" s="30">
        <v>12</v>
      </c>
      <c r="G3493" s="19">
        <v>12.4</v>
      </c>
      <c r="H3493" s="19">
        <v>13.2333333333333</v>
      </c>
      <c r="I3493" s="32"/>
      <c r="J3493" s="33">
        <v>12.9540000000002</v>
      </c>
      <c r="K3493" s="33">
        <v>15.6421052631579</v>
      </c>
      <c r="L3493" s="33">
        <v>17.7</v>
      </c>
      <c r="M3493" s="7"/>
      <c r="N3493" s="7"/>
      <c r="O3493" s="19">
        <f>AVERAGE(D3494,H3494)</f>
        <v>16.5347312409812</v>
      </c>
      <c r="P3493" t="s" s="34">
        <v>17</v>
      </c>
    </row>
    <row r="3494" ht="16.6" customHeight="1">
      <c r="A3494" t="s" s="35">
        <v>18</v>
      </c>
      <c r="B3494" s="36">
        <f>AVERAGE(B3482:B3493)</f>
        <v>22.2416666666667</v>
      </c>
      <c r="C3494" s="36">
        <f>AVERAGE(C3482:C3493)</f>
        <v>22.4666666666667</v>
      </c>
      <c r="D3494" s="36">
        <f>AVERAGE(D3482:D3493)</f>
        <v>23.2049422799423</v>
      </c>
      <c r="E3494" s="82"/>
      <c r="F3494" s="36">
        <f>AVERAGE(F3482:F3493)</f>
        <v>9.03333333333333</v>
      </c>
      <c r="G3494" s="36">
        <f>AVERAGE(G3482:G3493)</f>
        <v>9.40833333333333</v>
      </c>
      <c r="H3494" s="36">
        <f>AVERAGE(H3482:H3493)</f>
        <v>9.86452020202019</v>
      </c>
      <c r="I3494" s="38"/>
      <c r="J3494" s="36">
        <f>AVERAGE(J3482:J3493)</f>
        <v>42.6085000000005</v>
      </c>
      <c r="K3494" s="36">
        <f>AVERAGE(K3482:K3493)</f>
        <v>45.9631578947368</v>
      </c>
      <c r="L3494" s="36">
        <f>AVERAGE(L3482:L3493)</f>
        <v>35.7724386724387</v>
      </c>
      <c r="M3494" s="7"/>
      <c r="N3494" s="7"/>
      <c r="O3494" s="19">
        <f>O3493-O3492</f>
        <v>0.8972312409812</v>
      </c>
      <c r="P3494" t="s" s="39">
        <v>19</v>
      </c>
    </row>
    <row r="3495" ht="16.6" customHeight="1">
      <c r="A3495" s="55"/>
      <c r="B3495" s="49"/>
      <c r="C3495" s="49"/>
      <c r="D3495" s="49"/>
      <c r="E3495" s="42"/>
      <c r="F3495" s="49"/>
      <c r="G3495" s="19"/>
      <c r="H3495" s="19"/>
      <c r="I3495" s="32"/>
      <c r="J3495" s="19"/>
      <c r="K3495" s="19"/>
      <c r="L3495" s="19"/>
      <c r="M3495" s="43"/>
      <c r="N3495" s="19"/>
      <c r="O3495" s="19"/>
      <c r="P3495" s="19"/>
    </row>
    <row r="3496" ht="16.6" customHeight="1">
      <c r="A3496" s="55"/>
      <c r="B3496" s="49"/>
      <c r="C3496" s="49"/>
      <c r="D3496" s="49"/>
      <c r="E3496" s="42"/>
      <c r="F3496" s="49"/>
      <c r="G3496" s="19"/>
      <c r="H3496" s="19"/>
      <c r="I3496" s="32"/>
      <c r="J3496" s="19"/>
      <c r="K3496" s="19"/>
      <c r="L3496" s="19"/>
      <c r="M3496" s="43"/>
      <c r="N3496" s="19"/>
      <c r="O3496" s="28"/>
      <c r="P3496" s="19"/>
    </row>
    <row r="3497" ht="46.65" customHeight="1">
      <c r="A3497" t="s" s="20">
        <v>1441</v>
      </c>
      <c r="B3497" t="s" s="21">
        <v>553</v>
      </c>
      <c r="C3497" t="s" s="22">
        <v>1442</v>
      </c>
      <c r="D3497" t="s" s="22">
        <v>1443</v>
      </c>
      <c r="E3497" s="80"/>
      <c r="F3497" t="s" s="21">
        <v>556</v>
      </c>
      <c r="G3497" t="s" s="24">
        <v>1442</v>
      </c>
      <c r="H3497" t="s" s="24">
        <v>1443</v>
      </c>
      <c r="I3497" s="25"/>
      <c r="J3497" t="s" s="21">
        <v>42</v>
      </c>
      <c r="K3497" t="s" s="26">
        <v>1444</v>
      </c>
      <c r="L3497" t="s" s="26">
        <v>1445</v>
      </c>
      <c r="M3497" t="s" s="45">
        <v>1446</v>
      </c>
      <c r="N3497" s="7"/>
      <c r="O3497" s="19"/>
      <c r="P3497" s="19"/>
    </row>
    <row r="3498" ht="16.6" customHeight="1">
      <c r="A3498" s="29">
        <v>44197</v>
      </c>
      <c r="B3498" s="30">
        <v>31.2</v>
      </c>
      <c r="C3498" s="19">
        <v>32.1</v>
      </c>
      <c r="D3498" s="19">
        <v>32.1363636363636</v>
      </c>
      <c r="E3498" s="42"/>
      <c r="F3498" s="30">
        <v>13.3</v>
      </c>
      <c r="G3498" s="19">
        <v>14.2</v>
      </c>
      <c r="H3498" s="19">
        <v>14.1727272727273</v>
      </c>
      <c r="I3498" s="32"/>
      <c r="J3498" s="33">
        <v>8.636000000000109</v>
      </c>
      <c r="K3498" s="33">
        <v>11.2241379310345</v>
      </c>
      <c r="L3498" s="33">
        <v>15.5047619047619</v>
      </c>
      <c r="M3498" s="7"/>
      <c r="N3498" s="7"/>
      <c r="O3498" s="19"/>
      <c r="P3498" s="47"/>
    </row>
    <row r="3499" ht="16.6" customHeight="1">
      <c r="A3499" s="29">
        <v>44228</v>
      </c>
      <c r="B3499" s="30">
        <v>30.6</v>
      </c>
      <c r="C3499" s="19">
        <v>31.6</v>
      </c>
      <c r="D3499" s="19">
        <v>31.5636363636364</v>
      </c>
      <c r="E3499" s="42"/>
      <c r="F3499" s="30">
        <v>13.2</v>
      </c>
      <c r="G3499" s="19">
        <v>14.7</v>
      </c>
      <c r="H3499" s="19">
        <v>14.6863636363636</v>
      </c>
      <c r="I3499" s="32"/>
      <c r="J3499" s="33">
        <v>11.1760000000001</v>
      </c>
      <c r="K3499" s="33">
        <v>13.5551724137931</v>
      </c>
      <c r="L3499" s="33">
        <v>18.0454545454545</v>
      </c>
      <c r="M3499" s="7"/>
      <c r="N3499" s="7"/>
      <c r="O3499" s="19"/>
      <c r="P3499" s="47"/>
    </row>
    <row r="3500" ht="16.6" customHeight="1">
      <c r="A3500" s="29">
        <v>44256</v>
      </c>
      <c r="B3500" s="30">
        <v>27.8</v>
      </c>
      <c r="C3500" s="19">
        <v>28.8</v>
      </c>
      <c r="D3500" s="19">
        <v>28.8045454545455</v>
      </c>
      <c r="E3500" s="42"/>
      <c r="F3500" s="30">
        <v>11.6</v>
      </c>
      <c r="G3500" s="19">
        <v>12.9</v>
      </c>
      <c r="H3500" s="19">
        <v>12.8681818181818</v>
      </c>
      <c r="I3500" s="32"/>
      <c r="J3500" s="33">
        <v>23.1140000000003</v>
      </c>
      <c r="K3500" s="33">
        <v>21.6724137931034</v>
      </c>
      <c r="L3500" s="33">
        <v>20.3904761904762</v>
      </c>
      <c r="M3500" s="7"/>
      <c r="N3500" s="7"/>
      <c r="O3500" s="19"/>
      <c r="P3500" s="47"/>
    </row>
    <row r="3501" ht="16.6" customHeight="1">
      <c r="A3501" s="29">
        <v>44287</v>
      </c>
      <c r="B3501" s="30">
        <v>23.8</v>
      </c>
      <c r="C3501" s="19">
        <v>24.6</v>
      </c>
      <c r="D3501" s="19">
        <v>24.5</v>
      </c>
      <c r="E3501" s="42"/>
      <c r="F3501" s="30">
        <v>8.6</v>
      </c>
      <c r="G3501" s="19">
        <v>9.5</v>
      </c>
      <c r="H3501" s="19">
        <v>9.49545454545455</v>
      </c>
      <c r="I3501" s="32"/>
      <c r="J3501" s="33">
        <v>30.7340000000004</v>
      </c>
      <c r="K3501" s="33">
        <v>33.7724137931034</v>
      </c>
      <c r="L3501" s="33">
        <v>30.152380952381</v>
      </c>
      <c r="M3501" s="7"/>
      <c r="N3501" s="7"/>
      <c r="O3501" s="19"/>
      <c r="P3501" s="47"/>
    </row>
    <row r="3502" ht="16.6" customHeight="1">
      <c r="A3502" s="29">
        <v>44317</v>
      </c>
      <c r="B3502" s="30">
        <v>18.8</v>
      </c>
      <c r="C3502" s="19">
        <v>20</v>
      </c>
      <c r="D3502" s="19">
        <v>19.9954545454545</v>
      </c>
      <c r="E3502" s="42"/>
      <c r="F3502" s="30">
        <v>6.4</v>
      </c>
      <c r="G3502" s="19">
        <v>6.2</v>
      </c>
      <c r="H3502" s="19">
        <v>6.08636363636364</v>
      </c>
      <c r="I3502" s="32"/>
      <c r="J3502" s="33">
        <v>81.280000000001</v>
      </c>
      <c r="K3502" s="33">
        <v>88.5896551724138</v>
      </c>
      <c r="L3502" s="33">
        <v>58.7727272727273</v>
      </c>
      <c r="M3502" s="7"/>
      <c r="N3502" s="7"/>
      <c r="O3502" s="19"/>
      <c r="P3502" s="47"/>
    </row>
    <row r="3503" ht="16.6" customHeight="1">
      <c r="A3503" s="29">
        <v>44348</v>
      </c>
      <c r="B3503" s="30">
        <v>15.9</v>
      </c>
      <c r="C3503" s="19">
        <v>17</v>
      </c>
      <c r="D3503" s="19">
        <v>17.0318181818182</v>
      </c>
      <c r="E3503" s="42"/>
      <c r="F3503" s="30">
        <v>4.8</v>
      </c>
      <c r="G3503" s="19">
        <v>4.6</v>
      </c>
      <c r="H3503" s="19">
        <v>4.6</v>
      </c>
      <c r="I3503" s="32"/>
      <c r="J3503" s="33">
        <v>116.840000000001</v>
      </c>
      <c r="K3503" s="33">
        <v>122.348275862069</v>
      </c>
      <c r="L3503" s="33">
        <v>82.7090909090909</v>
      </c>
      <c r="M3503" s="7"/>
      <c r="N3503" s="7"/>
      <c r="O3503" s="19"/>
      <c r="P3503" s="19"/>
    </row>
    <row r="3504" ht="16.6" customHeight="1">
      <c r="A3504" s="29">
        <v>44378</v>
      </c>
      <c r="B3504" s="30">
        <v>15.1</v>
      </c>
      <c r="C3504" s="19">
        <v>15.8</v>
      </c>
      <c r="D3504" s="19">
        <v>15.7952380952381</v>
      </c>
      <c r="E3504" s="42"/>
      <c r="F3504" s="30">
        <v>3.9</v>
      </c>
      <c r="G3504" s="19">
        <v>4.1</v>
      </c>
      <c r="H3504" s="19">
        <v>4.07142857142857</v>
      </c>
      <c r="I3504" s="32"/>
      <c r="J3504" s="33">
        <v>117.856000000001</v>
      </c>
      <c r="K3504" s="33">
        <v>131.727586206897</v>
      </c>
      <c r="L3504" s="33">
        <v>99.1909090909091</v>
      </c>
      <c r="M3504" s="7"/>
      <c r="N3504" s="7"/>
      <c r="O3504" s="19"/>
      <c r="P3504" s="19"/>
    </row>
    <row r="3505" ht="16.6" customHeight="1">
      <c r="A3505" s="29">
        <v>44409</v>
      </c>
      <c r="B3505" s="30">
        <v>15.9</v>
      </c>
      <c r="C3505" s="19">
        <v>16.5</v>
      </c>
      <c r="D3505" s="19">
        <v>16.5428571428571</v>
      </c>
      <c r="E3505" s="42"/>
      <c r="F3505" s="30">
        <v>4</v>
      </c>
      <c r="G3505" s="19">
        <v>4.1</v>
      </c>
      <c r="H3505" s="19">
        <v>4.10952380952381</v>
      </c>
      <c r="I3505" s="32"/>
      <c r="J3505" s="33">
        <v>97.0280000000012</v>
      </c>
      <c r="K3505" s="33">
        <v>104.175862068966</v>
      </c>
      <c r="L3505" s="33">
        <v>91.83809523809521</v>
      </c>
      <c r="M3505" s="7"/>
      <c r="N3505" s="7"/>
      <c r="O3505" s="19"/>
      <c r="P3505" s="19"/>
    </row>
    <row r="3506" ht="16.6" customHeight="1">
      <c r="A3506" s="29">
        <v>44440</v>
      </c>
      <c r="B3506" s="30">
        <v>17.8</v>
      </c>
      <c r="C3506" s="19">
        <v>18.4</v>
      </c>
      <c r="D3506" s="19">
        <v>18.452380952381</v>
      </c>
      <c r="E3506" s="42"/>
      <c r="F3506" s="30">
        <v>5.1</v>
      </c>
      <c r="G3506" s="19">
        <v>4.7</v>
      </c>
      <c r="H3506" s="19">
        <v>4.74285714285714</v>
      </c>
      <c r="I3506" s="32"/>
      <c r="J3506" s="33">
        <v>74.9300000000009</v>
      </c>
      <c r="K3506" s="33">
        <v>82.54137931034479</v>
      </c>
      <c r="L3506" s="33">
        <v>55.2666666666667</v>
      </c>
      <c r="M3506" s="7"/>
      <c r="N3506" s="7"/>
      <c r="O3506" s="19"/>
      <c r="P3506" s="19"/>
    </row>
    <row r="3507" ht="16.6" customHeight="1">
      <c r="A3507" s="29">
        <v>44470</v>
      </c>
      <c r="B3507" s="30">
        <v>20.6</v>
      </c>
      <c r="C3507" s="19">
        <v>22.5</v>
      </c>
      <c r="D3507" s="19">
        <v>22.6238095238095</v>
      </c>
      <c r="E3507" s="42"/>
      <c r="F3507" s="30">
        <v>6.3</v>
      </c>
      <c r="G3507" s="19">
        <v>6.4</v>
      </c>
      <c r="H3507" s="19">
        <v>6.48095238095238</v>
      </c>
      <c r="I3507" s="32"/>
      <c r="J3507" s="33">
        <v>48.7680000000006</v>
      </c>
      <c r="K3507" s="33">
        <v>47.9758620689655</v>
      </c>
      <c r="L3507" s="33">
        <v>25.6952380952381</v>
      </c>
      <c r="M3507" s="7"/>
      <c r="N3507" s="7"/>
      <c r="O3507" s="19"/>
      <c r="P3507" s="19"/>
    </row>
    <row r="3508" ht="16.6" customHeight="1">
      <c r="A3508" s="29">
        <v>44501</v>
      </c>
      <c r="B3508" s="30">
        <v>25.8</v>
      </c>
      <c r="C3508" s="19">
        <v>27.4</v>
      </c>
      <c r="D3508" s="19">
        <v>27.3761904761905</v>
      </c>
      <c r="E3508" s="42"/>
      <c r="F3508" s="30">
        <v>8.9</v>
      </c>
      <c r="G3508" s="19">
        <v>9.5</v>
      </c>
      <c r="H3508" s="19">
        <v>9.53333333333333</v>
      </c>
      <c r="I3508" s="32"/>
      <c r="J3508" s="33">
        <v>17.0180000000002</v>
      </c>
      <c r="K3508" s="33">
        <v>17.4241379310345</v>
      </c>
      <c r="L3508" s="33">
        <v>21.5619047619048</v>
      </c>
      <c r="M3508" s="7"/>
      <c r="N3508" s="7"/>
      <c r="O3508" s="19">
        <f>AVERAGE(B3510,F3510)</f>
        <v>15.4333333333333</v>
      </c>
      <c r="P3508" t="s" s="34">
        <v>16</v>
      </c>
    </row>
    <row r="3509" ht="16.6" customHeight="1">
      <c r="A3509" s="29">
        <v>44531</v>
      </c>
      <c r="B3509" s="30">
        <v>29.4</v>
      </c>
      <c r="C3509" s="19">
        <v>30.6</v>
      </c>
      <c r="D3509" s="19">
        <v>30.5238095238095</v>
      </c>
      <c r="E3509" s="42"/>
      <c r="F3509" s="30">
        <v>11.6</v>
      </c>
      <c r="G3509" s="19">
        <v>12.1</v>
      </c>
      <c r="H3509" s="19">
        <v>11.9857142857143</v>
      </c>
      <c r="I3509" s="32"/>
      <c r="J3509" s="33">
        <v>16.7640000000002</v>
      </c>
      <c r="K3509" s="33">
        <v>18.6</v>
      </c>
      <c r="L3509" s="33">
        <v>16.38</v>
      </c>
      <c r="M3509" s="7"/>
      <c r="N3509" s="7"/>
      <c r="O3509" s="19">
        <f>AVERAGE(D3510,H3510)</f>
        <v>16.1741251803752</v>
      </c>
      <c r="P3509" t="s" s="34">
        <v>17</v>
      </c>
    </row>
    <row r="3510" ht="16.6" customHeight="1">
      <c r="A3510" t="s" s="35">
        <v>18</v>
      </c>
      <c r="B3510" s="36">
        <f>AVERAGE(B3498:B3509)</f>
        <v>22.725</v>
      </c>
      <c r="C3510" s="36">
        <f>AVERAGE(C3498:C3509)</f>
        <v>23.775</v>
      </c>
      <c r="D3510" s="36">
        <f>AVERAGE(D3498:D3509)</f>
        <v>23.778841991342</v>
      </c>
      <c r="E3510" s="82"/>
      <c r="F3510" s="36">
        <f>AVERAGE(F3498:F3509)</f>
        <v>8.141666666666669</v>
      </c>
      <c r="G3510" s="36">
        <f>AVERAGE(G3498:G3509)</f>
        <v>8.58333333333333</v>
      </c>
      <c r="H3510" s="36">
        <f>AVERAGE(H3498:H3509)</f>
        <v>8.56940836940837</v>
      </c>
      <c r="I3510" s="38"/>
      <c r="J3510" s="36">
        <f>AVERAGE(J3498:J3509)</f>
        <v>53.6786666666673</v>
      </c>
      <c r="K3510" s="36">
        <f>AVERAGE(K3498:K3509)</f>
        <v>57.8005747126438</v>
      </c>
      <c r="L3510" s="36">
        <f>AVERAGE(L3498:L3509)</f>
        <v>44.6256421356421</v>
      </c>
      <c r="M3510" s="7"/>
      <c r="N3510" s="7"/>
      <c r="O3510" s="19">
        <f>O3509-O3508</f>
        <v>0.7407918470419</v>
      </c>
      <c r="P3510" t="s" s="39">
        <v>19</v>
      </c>
    </row>
    <row r="3511" ht="16.6" customHeight="1">
      <c r="A3511" t="s" s="40">
        <v>20</v>
      </c>
      <c r="B3511" s="49"/>
      <c r="C3511" s="49"/>
      <c r="D3511" s="49"/>
      <c r="E3511" s="42"/>
      <c r="F3511" s="49"/>
      <c r="G3511" s="19"/>
      <c r="H3511" t="s" s="40">
        <v>21</v>
      </c>
      <c r="I3511" s="32"/>
      <c r="J3511" s="19"/>
      <c r="K3511" s="19"/>
      <c r="L3511" s="19"/>
      <c r="M3511" s="43"/>
      <c r="N3511" s="19"/>
      <c r="O3511" s="19"/>
      <c r="P3511" s="19"/>
    </row>
    <row r="3512" ht="16.6" customHeight="1">
      <c r="A3512" s="55"/>
      <c r="B3512" s="49"/>
      <c r="C3512" s="49"/>
      <c r="D3512" s="49"/>
      <c r="E3512" s="42"/>
      <c r="F3512" s="49"/>
      <c r="G3512" s="19"/>
      <c r="H3512" s="19"/>
      <c r="I3512" s="32"/>
      <c r="J3512" s="19"/>
      <c r="K3512" s="19"/>
      <c r="L3512" s="19"/>
      <c r="M3512" s="43"/>
      <c r="N3512" s="19"/>
      <c r="O3512" s="19"/>
      <c r="P3512" s="28"/>
    </row>
    <row r="3513" ht="46.65" customHeight="1">
      <c r="A3513" t="s" s="20">
        <v>1447</v>
      </c>
      <c r="B3513" t="s" s="21">
        <v>545</v>
      </c>
      <c r="C3513" t="s" s="22">
        <v>1448</v>
      </c>
      <c r="D3513" t="s" s="22">
        <v>1449</v>
      </c>
      <c r="E3513" s="80"/>
      <c r="F3513" t="s" s="21">
        <v>548</v>
      </c>
      <c r="G3513" t="s" s="24">
        <v>1448</v>
      </c>
      <c r="H3513" t="s" s="24">
        <v>1449</v>
      </c>
      <c r="I3513" s="32"/>
      <c r="J3513" t="s" s="21">
        <v>200</v>
      </c>
      <c r="K3513" t="s" s="26">
        <v>1450</v>
      </c>
      <c r="L3513" t="s" s="26">
        <v>1451</v>
      </c>
      <c r="M3513" t="s" s="45">
        <v>1452</v>
      </c>
      <c r="N3513" s="7"/>
      <c r="O3513" s="19"/>
      <c r="P3513" s="19"/>
    </row>
    <row r="3514" ht="16.6" customHeight="1">
      <c r="A3514" s="29">
        <v>44197</v>
      </c>
      <c r="B3514" s="30">
        <v>30.4</v>
      </c>
      <c r="C3514" s="19">
        <v>31.3</v>
      </c>
      <c r="D3514" s="19">
        <v>31.4714285714286</v>
      </c>
      <c r="E3514" s="42"/>
      <c r="F3514" s="30">
        <v>14.2</v>
      </c>
      <c r="G3514" s="19">
        <v>14.7</v>
      </c>
      <c r="H3514" s="19">
        <v>15.5333333333333</v>
      </c>
      <c r="I3514" s="32"/>
      <c r="J3514" s="33">
        <v>11.4300000000001</v>
      </c>
      <c r="K3514" s="33">
        <v>11.2866666666667</v>
      </c>
      <c r="L3514" s="33">
        <v>44.047619047619</v>
      </c>
      <c r="M3514" s="7"/>
      <c r="N3514" s="7"/>
      <c r="O3514" s="19"/>
      <c r="P3514" s="19"/>
    </row>
    <row r="3515" ht="16.6" customHeight="1">
      <c r="A3515" s="29">
        <v>44228</v>
      </c>
      <c r="B3515" s="30">
        <v>30.1</v>
      </c>
      <c r="C3515" s="19">
        <v>30.5</v>
      </c>
      <c r="D3515" s="19">
        <v>30.1545454545455</v>
      </c>
      <c r="E3515" s="42"/>
      <c r="F3515" s="30">
        <v>14.4</v>
      </c>
      <c r="G3515" s="19">
        <v>14.9</v>
      </c>
      <c r="H3515" s="19">
        <v>15.4409090909091</v>
      </c>
      <c r="I3515" s="32"/>
      <c r="J3515" s="33">
        <v>13.7160000000002</v>
      </c>
      <c r="K3515" s="33">
        <v>14.89</v>
      </c>
      <c r="L3515" s="33">
        <v>35.5727272727273</v>
      </c>
      <c r="M3515" s="7"/>
      <c r="N3515" s="7"/>
      <c r="O3515" s="19"/>
      <c r="P3515" s="19"/>
    </row>
    <row r="3516" ht="16.6" customHeight="1">
      <c r="A3516" s="29">
        <v>44256</v>
      </c>
      <c r="B3516" s="30">
        <v>27.2</v>
      </c>
      <c r="C3516" s="19">
        <v>28.1</v>
      </c>
      <c r="D3516" s="19">
        <v>28.25</v>
      </c>
      <c r="E3516" s="42"/>
      <c r="F3516" s="30">
        <v>13.2</v>
      </c>
      <c r="G3516" s="19">
        <v>13.6</v>
      </c>
      <c r="H3516" s="19">
        <v>14.0681818181818</v>
      </c>
      <c r="I3516" s="32"/>
      <c r="J3516" s="33">
        <v>26.9240000000003</v>
      </c>
      <c r="K3516" s="33">
        <v>24.9</v>
      </c>
      <c r="L3516" s="33">
        <v>31.4904761904762</v>
      </c>
      <c r="M3516" s="7"/>
      <c r="N3516" s="7"/>
      <c r="O3516" s="19"/>
      <c r="P3516" s="19"/>
    </row>
    <row r="3517" ht="16.6" customHeight="1">
      <c r="A3517" s="29">
        <v>44287</v>
      </c>
      <c r="B3517" s="30">
        <v>24.3</v>
      </c>
      <c r="C3517" s="19">
        <v>25</v>
      </c>
      <c r="D3517" s="19">
        <v>25.7590909090909</v>
      </c>
      <c r="E3517" s="42"/>
      <c r="F3517" s="30">
        <v>10.6</v>
      </c>
      <c r="G3517" s="19">
        <v>11</v>
      </c>
      <c r="H3517" s="19">
        <v>11.2727272727273</v>
      </c>
      <c r="I3517" s="32"/>
      <c r="J3517" s="33">
        <v>18.0340000000002</v>
      </c>
      <c r="K3517" s="33">
        <v>17.4366666666667</v>
      </c>
      <c r="L3517" s="33">
        <v>18.0681818181818</v>
      </c>
      <c r="M3517" s="7"/>
      <c r="N3517" s="7"/>
      <c r="O3517" s="19"/>
      <c r="P3517" s="19"/>
    </row>
    <row r="3518" ht="16.6" customHeight="1">
      <c r="A3518" s="29">
        <v>44317</v>
      </c>
      <c r="B3518" s="30">
        <v>20.1</v>
      </c>
      <c r="C3518" s="19">
        <v>21</v>
      </c>
      <c r="D3518" s="19">
        <v>21.8136363636364</v>
      </c>
      <c r="E3518" s="42"/>
      <c r="F3518" s="30">
        <v>8</v>
      </c>
      <c r="G3518" s="19">
        <v>8</v>
      </c>
      <c r="H3518" s="19">
        <v>7.89545454545455</v>
      </c>
      <c r="I3518" s="32"/>
      <c r="J3518" s="33">
        <v>48.7680000000006</v>
      </c>
      <c r="K3518" s="33">
        <v>30.13</v>
      </c>
      <c r="L3518" s="33">
        <v>18.2363636363636</v>
      </c>
      <c r="M3518" s="7"/>
      <c r="N3518" s="7"/>
      <c r="O3518" s="19"/>
      <c r="P3518" s="19"/>
    </row>
    <row r="3519" ht="16.6" customHeight="1">
      <c r="A3519" s="29">
        <v>44348</v>
      </c>
      <c r="B3519" s="30">
        <v>17.2</v>
      </c>
      <c r="C3519" s="19">
        <v>18.1</v>
      </c>
      <c r="D3519" s="19">
        <v>19.0636363636364</v>
      </c>
      <c r="E3519" s="42"/>
      <c r="F3519" s="30">
        <v>5.9</v>
      </c>
      <c r="G3519" s="19">
        <v>5.8</v>
      </c>
      <c r="H3519" s="19">
        <v>5.78636363636364</v>
      </c>
      <c r="I3519" s="32"/>
      <c r="J3519" s="33">
        <v>25.4000000000003</v>
      </c>
      <c r="K3519" s="33">
        <v>22.64</v>
      </c>
      <c r="L3519" s="33">
        <v>18.5333333333333</v>
      </c>
      <c r="M3519" s="7"/>
      <c r="N3519" s="7"/>
      <c r="O3519" s="19"/>
      <c r="P3519" s="19"/>
    </row>
    <row r="3520" ht="16.6" customHeight="1">
      <c r="A3520" s="29">
        <v>44378</v>
      </c>
      <c r="B3520" s="30">
        <v>16.7</v>
      </c>
      <c r="C3520" s="19">
        <v>17.7</v>
      </c>
      <c r="D3520" s="19">
        <v>18.5952380952381</v>
      </c>
      <c r="E3520" s="42"/>
      <c r="F3520" s="30">
        <v>4.9</v>
      </c>
      <c r="G3520" s="19">
        <v>4.8</v>
      </c>
      <c r="H3520" s="19">
        <v>4.97142857142857</v>
      </c>
      <c r="I3520" s="32"/>
      <c r="J3520" s="33">
        <v>16.7640000000002</v>
      </c>
      <c r="K3520" s="33">
        <v>16.4766666666667</v>
      </c>
      <c r="L3520" s="33">
        <v>20.6</v>
      </c>
      <c r="M3520" s="7"/>
      <c r="N3520" s="7"/>
      <c r="O3520" s="19"/>
      <c r="P3520" s="19"/>
    </row>
    <row r="3521" ht="16.6" customHeight="1">
      <c r="A3521" s="29">
        <v>44409</v>
      </c>
      <c r="B3521" s="30">
        <v>18.4</v>
      </c>
      <c r="C3521" s="19">
        <v>19.3</v>
      </c>
      <c r="D3521" s="19">
        <v>20.5380952380952</v>
      </c>
      <c r="E3521" s="42"/>
      <c r="F3521" s="30">
        <v>5.2</v>
      </c>
      <c r="G3521" s="19">
        <v>5.3</v>
      </c>
      <c r="H3521" s="19">
        <v>5.51904761904762</v>
      </c>
      <c r="I3521" s="32"/>
      <c r="J3521" s="33">
        <v>21.0820000000003</v>
      </c>
      <c r="K3521" s="33">
        <v>21.39</v>
      </c>
      <c r="L3521" s="33">
        <v>18.6809523809524</v>
      </c>
      <c r="M3521" s="7"/>
      <c r="N3521" s="7"/>
      <c r="O3521" s="19"/>
      <c r="P3521" s="19"/>
    </row>
    <row r="3522" ht="16.6" customHeight="1">
      <c r="A3522" s="29">
        <v>44440</v>
      </c>
      <c r="B3522" s="30">
        <v>21.7</v>
      </c>
      <c r="C3522" s="19">
        <v>22.4</v>
      </c>
      <c r="D3522" s="19">
        <v>23.2904761904762</v>
      </c>
      <c r="E3522" s="42"/>
      <c r="F3522" s="30">
        <v>6.8</v>
      </c>
      <c r="G3522" s="19">
        <v>6.8</v>
      </c>
      <c r="H3522" s="19">
        <v>6.95238095238095</v>
      </c>
      <c r="I3522" s="32"/>
      <c r="J3522" s="33">
        <v>18.2880000000002</v>
      </c>
      <c r="K3522" s="33">
        <v>16.7233333333333</v>
      </c>
      <c r="L3522" s="33">
        <v>16.5380952380952</v>
      </c>
      <c r="M3522" s="7"/>
      <c r="N3522" s="7"/>
      <c r="O3522" s="19"/>
      <c r="P3522" s="19"/>
    </row>
    <row r="3523" ht="16.6" customHeight="1">
      <c r="A3523" s="29">
        <v>44470</v>
      </c>
      <c r="B3523" s="30">
        <v>24.4</v>
      </c>
      <c r="C3523" s="19">
        <v>25.1</v>
      </c>
      <c r="D3523" s="19">
        <v>25.76</v>
      </c>
      <c r="E3523" s="42"/>
      <c r="F3523" s="30">
        <v>8.699999999999999</v>
      </c>
      <c r="G3523" s="19">
        <v>8.9</v>
      </c>
      <c r="H3523" s="19">
        <v>9.515000000000001</v>
      </c>
      <c r="I3523" s="32"/>
      <c r="J3523" s="33">
        <v>23.3680000000003</v>
      </c>
      <c r="K3523" s="33">
        <v>21.6466666666667</v>
      </c>
      <c r="L3523" s="33">
        <v>28.175</v>
      </c>
      <c r="M3523" s="7"/>
      <c r="N3523" s="7"/>
      <c r="O3523" s="19"/>
      <c r="P3523" s="19"/>
    </row>
    <row r="3524" ht="16.6" customHeight="1">
      <c r="A3524" s="29">
        <v>44501</v>
      </c>
      <c r="B3524" s="30">
        <v>27.7</v>
      </c>
      <c r="C3524" s="19">
        <v>28</v>
      </c>
      <c r="D3524" s="19">
        <v>29.0428571428571</v>
      </c>
      <c r="E3524" s="42"/>
      <c r="F3524" s="30">
        <v>11.1</v>
      </c>
      <c r="G3524" s="19">
        <v>11.4</v>
      </c>
      <c r="H3524" s="19">
        <v>11.8714285714286</v>
      </c>
      <c r="I3524" s="32"/>
      <c r="J3524" s="33">
        <v>16.2560000000002</v>
      </c>
      <c r="K3524" s="33">
        <v>19.7333333333333</v>
      </c>
      <c r="L3524" s="33">
        <v>34.2714285714286</v>
      </c>
      <c r="M3524" s="7"/>
      <c r="N3524" s="7"/>
      <c r="O3524" s="19">
        <f>AVERAGE(B3526,F3526)</f>
        <v>16.8166666666667</v>
      </c>
      <c r="P3524" t="s" s="34">
        <v>16</v>
      </c>
    </row>
    <row r="3525" ht="16.6" customHeight="1">
      <c r="A3525" s="29">
        <v>44531</v>
      </c>
      <c r="B3525" s="30">
        <v>29.5</v>
      </c>
      <c r="C3525" s="19">
        <v>30.2</v>
      </c>
      <c r="D3525" s="19">
        <v>30.205</v>
      </c>
      <c r="E3525" s="42"/>
      <c r="F3525" s="30">
        <v>12.9</v>
      </c>
      <c r="G3525" s="19">
        <v>13.2</v>
      </c>
      <c r="H3525" s="19">
        <v>13.505</v>
      </c>
      <c r="I3525" s="32"/>
      <c r="J3525" s="33">
        <v>19.3040000000002</v>
      </c>
      <c r="K3525" s="33">
        <v>21.51</v>
      </c>
      <c r="L3525" s="33">
        <v>18.2571428571429</v>
      </c>
      <c r="M3525" s="7"/>
      <c r="N3525" s="7"/>
      <c r="O3525" s="19">
        <f>AVERAGE(D3526,H3526)</f>
        <v>17.7614691558442</v>
      </c>
      <c r="P3525" t="s" s="34">
        <v>17</v>
      </c>
    </row>
    <row r="3526" ht="16.6" customHeight="1">
      <c r="A3526" t="s" s="35">
        <v>18</v>
      </c>
      <c r="B3526" s="36">
        <f>AVERAGE(B3514:B3525)</f>
        <v>23.975</v>
      </c>
      <c r="C3526" s="36">
        <f>AVERAGE(C3514:C3525)</f>
        <v>24.725</v>
      </c>
      <c r="D3526" s="36">
        <f>AVERAGE(D3514:D3525)</f>
        <v>25.328667027417</v>
      </c>
      <c r="E3526" s="82"/>
      <c r="F3526" s="36">
        <f>AVERAGE(F3514:F3525)</f>
        <v>9.65833333333333</v>
      </c>
      <c r="G3526" s="36">
        <f>AVERAGE(G3514:G3525)</f>
        <v>9.866666666666671</v>
      </c>
      <c r="H3526" s="36">
        <f>AVERAGE(H3514:H3525)</f>
        <v>10.1942712842713</v>
      </c>
      <c r="I3526" s="38"/>
      <c r="J3526" s="36">
        <f>AVERAGE(J3514:J3525)</f>
        <v>21.6111666666669</v>
      </c>
      <c r="K3526" s="36">
        <f>AVERAGE(K3514:K3525)</f>
        <v>19.8969444444445</v>
      </c>
      <c r="L3526" s="36">
        <f>AVERAGE(L3514:L3525)</f>
        <v>25.2059433621934</v>
      </c>
      <c r="M3526" s="7"/>
      <c r="N3526" s="7"/>
      <c r="O3526" s="19">
        <f>O3525-O3524</f>
        <v>0.9448024891775</v>
      </c>
      <c r="P3526" t="s" s="39">
        <v>19</v>
      </c>
    </row>
    <row r="3527" ht="16.6" customHeight="1">
      <c r="A3527" s="55"/>
      <c r="B3527" s="49"/>
      <c r="C3527" s="49"/>
      <c r="D3527" s="49"/>
      <c r="E3527" s="42"/>
      <c r="F3527" s="49"/>
      <c r="G3527" s="19"/>
      <c r="H3527" s="19"/>
      <c r="I3527" s="32"/>
      <c r="J3527" s="19"/>
      <c r="K3527" s="19"/>
      <c r="L3527" s="19"/>
      <c r="M3527" s="43"/>
      <c r="N3527" s="19"/>
      <c r="O3527" s="19"/>
      <c r="P3527" s="19"/>
    </row>
    <row r="3528" ht="16.6" customHeight="1">
      <c r="A3528" s="55"/>
      <c r="B3528" s="49"/>
      <c r="C3528" s="49"/>
      <c r="D3528" s="49"/>
      <c r="E3528" s="42"/>
      <c r="F3528" s="49"/>
      <c r="G3528" s="19"/>
      <c r="H3528" s="19"/>
      <c r="I3528" s="32"/>
      <c r="J3528" s="19"/>
      <c r="K3528" s="19"/>
      <c r="L3528" s="19"/>
      <c r="M3528" s="43"/>
      <c r="N3528" s="19"/>
      <c r="O3528" s="19"/>
      <c r="P3528" s="28"/>
    </row>
    <row r="3529" ht="46.65" customHeight="1">
      <c r="A3529" t="s" s="20">
        <v>1453</v>
      </c>
      <c r="B3529" t="s" s="21">
        <v>553</v>
      </c>
      <c r="C3529" t="s" s="22">
        <v>1454</v>
      </c>
      <c r="D3529" t="s" s="22">
        <v>1455</v>
      </c>
      <c r="E3529" s="80"/>
      <c r="F3529" t="s" s="21">
        <v>556</v>
      </c>
      <c r="G3529" t="s" s="24">
        <v>1454</v>
      </c>
      <c r="H3529" t="s" s="24">
        <v>1455</v>
      </c>
      <c r="I3529" s="32"/>
      <c r="J3529" t="s" s="21">
        <v>42</v>
      </c>
      <c r="K3529" t="s" s="26">
        <v>1456</v>
      </c>
      <c r="L3529" t="s" s="26">
        <v>1457</v>
      </c>
      <c r="M3529" s="43"/>
      <c r="N3529" s="19"/>
      <c r="O3529" s="19"/>
      <c r="P3529" s="19"/>
    </row>
    <row r="3530" ht="16.6" customHeight="1">
      <c r="A3530" s="29">
        <v>44197</v>
      </c>
      <c r="B3530" s="30">
        <v>26</v>
      </c>
      <c r="C3530" s="19">
        <v>26.7</v>
      </c>
      <c r="D3530" s="19">
        <v>27.75</v>
      </c>
      <c r="E3530" s="42"/>
      <c r="F3530" s="30">
        <v>15.4</v>
      </c>
      <c r="G3530" s="19">
        <v>15.3</v>
      </c>
      <c r="H3530" s="19">
        <v>15.2863636363636</v>
      </c>
      <c r="I3530" s="32"/>
      <c r="J3530" s="19">
        <v>14.4780000000002</v>
      </c>
      <c r="K3530" s="19">
        <v>13.1862068965517</v>
      </c>
      <c r="L3530" s="19">
        <v>33.0272727272727</v>
      </c>
      <c r="M3530" s="43"/>
      <c r="N3530" s="19"/>
      <c r="O3530" s="19"/>
      <c r="P3530" s="19"/>
    </row>
    <row r="3531" ht="16.6" customHeight="1">
      <c r="A3531" s="29">
        <v>44228</v>
      </c>
      <c r="B3531" s="30">
        <v>26.3</v>
      </c>
      <c r="C3531" s="19">
        <v>26.6</v>
      </c>
      <c r="D3531" s="19">
        <v>27.0227272727273</v>
      </c>
      <c r="E3531" s="42"/>
      <c r="F3531" s="30">
        <v>16.2</v>
      </c>
      <c r="G3531" s="19">
        <v>16</v>
      </c>
      <c r="H3531" s="19">
        <v>15.8</v>
      </c>
      <c r="I3531" s="32"/>
      <c r="J3531" s="19">
        <v>11.9380000000001</v>
      </c>
      <c r="K3531" s="19">
        <v>13.5</v>
      </c>
      <c r="L3531" s="19">
        <v>40.0045454545455</v>
      </c>
      <c r="M3531" s="43"/>
      <c r="N3531" s="19"/>
      <c r="O3531" s="19"/>
      <c r="P3531" s="19"/>
    </row>
    <row r="3532" ht="16.6" customHeight="1">
      <c r="A3532" s="29">
        <v>44256</v>
      </c>
      <c r="B3532" s="30">
        <v>25.4</v>
      </c>
      <c r="C3532" s="19">
        <v>25.8</v>
      </c>
      <c r="D3532" s="19">
        <v>26.5</v>
      </c>
      <c r="E3532" s="42"/>
      <c r="F3532" s="30">
        <v>14.4</v>
      </c>
      <c r="G3532" s="19">
        <v>14.2</v>
      </c>
      <c r="H3532" s="19">
        <v>13.8545454545455</v>
      </c>
      <c r="I3532" s="32"/>
      <c r="J3532" s="19">
        <v>22.6060000000003</v>
      </c>
      <c r="K3532" s="19">
        <v>31.5310344827586</v>
      </c>
      <c r="L3532" s="19">
        <v>31.4454545454545</v>
      </c>
      <c r="M3532" s="43"/>
      <c r="N3532" s="19"/>
      <c r="O3532" s="19"/>
      <c r="P3532" s="19"/>
    </row>
    <row r="3533" ht="16.6" customHeight="1">
      <c r="A3533" s="29">
        <v>44287</v>
      </c>
      <c r="B3533" s="30">
        <v>23.6</v>
      </c>
      <c r="C3533" s="19">
        <v>24.3</v>
      </c>
      <c r="D3533" s="19">
        <v>25.3590909090909</v>
      </c>
      <c r="E3533" s="42"/>
      <c r="F3533" s="30">
        <v>12.2</v>
      </c>
      <c r="G3533" s="19">
        <v>11.7</v>
      </c>
      <c r="H3533" s="19">
        <v>11.2136363636364</v>
      </c>
      <c r="I3533" s="32"/>
      <c r="J3533" s="19">
        <v>22.0980000000003</v>
      </c>
      <c r="K3533" s="19">
        <v>23.0931034482759</v>
      </c>
      <c r="L3533" s="19">
        <v>29.2590909090909</v>
      </c>
      <c r="M3533" s="43"/>
      <c r="N3533" s="19"/>
      <c r="O3533" s="19"/>
      <c r="P3533" s="19"/>
    </row>
    <row r="3534" ht="16.6" customHeight="1">
      <c r="A3534" s="29">
        <v>44317</v>
      </c>
      <c r="B3534" s="30">
        <v>20.8</v>
      </c>
      <c r="C3534" s="19">
        <v>21.5</v>
      </c>
      <c r="D3534" s="19">
        <v>22.2590909090909</v>
      </c>
      <c r="E3534" s="42"/>
      <c r="F3534" s="30">
        <v>9.6</v>
      </c>
      <c r="G3534" s="19">
        <v>9</v>
      </c>
      <c r="H3534" s="19">
        <v>7.91363636363636</v>
      </c>
      <c r="I3534" s="32"/>
      <c r="J3534" s="19">
        <v>40.8940000000005</v>
      </c>
      <c r="K3534" s="19">
        <v>44.8068965517241</v>
      </c>
      <c r="L3534" s="19">
        <v>30.4954545454545</v>
      </c>
      <c r="M3534" s="43"/>
      <c r="N3534" s="19"/>
      <c r="O3534" s="19"/>
      <c r="P3534" s="19"/>
    </row>
    <row r="3535" ht="16.6" customHeight="1">
      <c r="A3535" s="29">
        <v>44348</v>
      </c>
      <c r="B3535" s="30">
        <v>18.4</v>
      </c>
      <c r="C3535" s="19">
        <v>19.1</v>
      </c>
      <c r="D3535" s="19">
        <v>19.9227272727273</v>
      </c>
      <c r="E3535" s="42"/>
      <c r="F3535" s="30">
        <v>7.4</v>
      </c>
      <c r="G3535" s="19">
        <v>6.7</v>
      </c>
      <c r="H3535" s="19">
        <v>5.69090909090909</v>
      </c>
      <c r="I3535" s="32"/>
      <c r="J3535" s="19">
        <v>41.4020000000005</v>
      </c>
      <c r="K3535" s="19">
        <v>38.175</v>
      </c>
      <c r="L3535" s="19">
        <v>33.9272727272727</v>
      </c>
      <c r="M3535" s="43"/>
      <c r="N3535" s="19"/>
      <c r="O3535" s="19"/>
      <c r="P3535" s="19"/>
    </row>
    <row r="3536" ht="16.6" customHeight="1">
      <c r="A3536" s="29">
        <v>44378</v>
      </c>
      <c r="B3536" s="30">
        <v>17.7</v>
      </c>
      <c r="C3536" s="19">
        <v>18.3</v>
      </c>
      <c r="D3536" s="19">
        <v>19.2380952380952</v>
      </c>
      <c r="E3536" s="42"/>
      <c r="F3536" s="30">
        <v>6.2</v>
      </c>
      <c r="G3536" s="19">
        <v>5.6</v>
      </c>
      <c r="H3536" s="19">
        <v>4.65238095238095</v>
      </c>
      <c r="I3536" s="32"/>
      <c r="J3536" s="19">
        <v>29.9720000000004</v>
      </c>
      <c r="K3536" s="19">
        <v>30.075</v>
      </c>
      <c r="L3536" s="19">
        <v>32.4363636363636</v>
      </c>
      <c r="M3536" s="43"/>
      <c r="N3536" s="19"/>
      <c r="O3536" s="19"/>
      <c r="P3536" s="19"/>
    </row>
    <row r="3537" ht="16.6" customHeight="1">
      <c r="A3537" s="29">
        <v>44409</v>
      </c>
      <c r="B3537" s="30">
        <v>18.7</v>
      </c>
      <c r="C3537" s="19">
        <v>19.5</v>
      </c>
      <c r="D3537" s="19">
        <v>20.6285714285714</v>
      </c>
      <c r="E3537" s="42"/>
      <c r="F3537" s="30">
        <v>6.5</v>
      </c>
      <c r="G3537" s="19">
        <v>6</v>
      </c>
      <c r="H3537" s="19">
        <v>5.15238095238095</v>
      </c>
      <c r="I3537" s="32"/>
      <c r="J3537" s="19">
        <v>31.7500000000004</v>
      </c>
      <c r="K3537" s="19">
        <v>33.3392857142857</v>
      </c>
      <c r="L3537" s="19">
        <v>31.0285714285714</v>
      </c>
      <c r="M3537" s="43"/>
      <c r="N3537" s="19"/>
      <c r="O3537" s="19"/>
      <c r="P3537" s="19"/>
    </row>
    <row r="3538" ht="16.6" customHeight="1">
      <c r="A3538" s="29">
        <v>44440</v>
      </c>
      <c r="B3538" s="30">
        <v>20.6</v>
      </c>
      <c r="C3538" s="19">
        <v>21.4</v>
      </c>
      <c r="D3538" s="19">
        <v>22.652380952381</v>
      </c>
      <c r="E3538" s="42"/>
      <c r="F3538" s="30">
        <v>8</v>
      </c>
      <c r="G3538" s="19">
        <v>7.6</v>
      </c>
      <c r="H3538" s="19">
        <v>7.1</v>
      </c>
      <c r="I3538" s="32"/>
      <c r="J3538" s="19">
        <v>22.3520000000003</v>
      </c>
      <c r="K3538" s="19">
        <v>24.8357142857143</v>
      </c>
      <c r="L3538" s="19">
        <v>27.6619047619048</v>
      </c>
      <c r="M3538" s="43"/>
      <c r="N3538" s="19"/>
      <c r="O3538" s="19"/>
      <c r="P3538" s="19"/>
    </row>
    <row r="3539" ht="16.6" customHeight="1">
      <c r="A3539" s="29">
        <v>44470</v>
      </c>
      <c r="B3539" s="30">
        <v>22.4</v>
      </c>
      <c r="C3539" s="19">
        <v>23.3</v>
      </c>
      <c r="D3539" s="19">
        <v>24.7285714285714</v>
      </c>
      <c r="E3539" s="42"/>
      <c r="F3539" s="30">
        <v>10.2</v>
      </c>
      <c r="G3539" s="19">
        <v>10.1</v>
      </c>
      <c r="H3539" s="19">
        <v>9.957142857142861</v>
      </c>
      <c r="I3539" s="32"/>
      <c r="J3539" s="19">
        <v>20.8280000000003</v>
      </c>
      <c r="K3539" s="19">
        <v>21.6035714285714</v>
      </c>
      <c r="L3539" s="19">
        <v>22.3285714285714</v>
      </c>
      <c r="M3539" s="43"/>
      <c r="N3539" s="19"/>
      <c r="O3539" s="19"/>
      <c r="P3539" s="19"/>
    </row>
    <row r="3540" ht="16.6" customHeight="1">
      <c r="A3540" s="29">
        <v>44501</v>
      </c>
      <c r="B3540" s="30">
        <v>23.9</v>
      </c>
      <c r="C3540" s="19">
        <v>24.6</v>
      </c>
      <c r="D3540" s="19">
        <v>25.9190476190476</v>
      </c>
      <c r="E3540" s="42"/>
      <c r="F3540" s="30">
        <v>12.2</v>
      </c>
      <c r="G3540" s="19">
        <v>12.1</v>
      </c>
      <c r="H3540" s="19">
        <v>12.1</v>
      </c>
      <c r="I3540" s="32"/>
      <c r="J3540" s="19">
        <v>17.2720000000002</v>
      </c>
      <c r="K3540" s="19">
        <v>18.5214285714286</v>
      </c>
      <c r="L3540" s="19">
        <v>28.9238095238095</v>
      </c>
      <c r="M3540" s="43"/>
      <c r="N3540" s="19"/>
      <c r="O3540" s="19">
        <f>AVERAGE(B3542,F3542)</f>
        <v>16.7125</v>
      </c>
      <c r="P3540" t="s" s="34">
        <v>16</v>
      </c>
    </row>
    <row r="3541" ht="16.6" customHeight="1">
      <c r="A3541" s="29">
        <v>44531</v>
      </c>
      <c r="B3541" s="30">
        <v>24.9</v>
      </c>
      <c r="C3541" s="19">
        <v>25.8</v>
      </c>
      <c r="D3541" s="19">
        <v>27.3285714285714</v>
      </c>
      <c r="E3541" s="42"/>
      <c r="F3541" s="30">
        <v>14.1</v>
      </c>
      <c r="G3541" s="19">
        <v>14.1</v>
      </c>
      <c r="H3541" s="19">
        <v>13.9714285714286</v>
      </c>
      <c r="I3541" s="32"/>
      <c r="J3541" s="19">
        <v>14.9860000000002</v>
      </c>
      <c r="K3541" s="19">
        <v>18.4428571428571</v>
      </c>
      <c r="L3541" s="19">
        <v>30.4</v>
      </c>
      <c r="M3541" s="43"/>
      <c r="N3541" s="49"/>
      <c r="O3541" s="19">
        <f>AVERAGE(D3542,H3542)</f>
        <v>17.1667207792208</v>
      </c>
      <c r="P3541" t="s" s="34">
        <v>17</v>
      </c>
    </row>
    <row r="3542" ht="16.6" customHeight="1">
      <c r="A3542" t="s" s="35">
        <v>18</v>
      </c>
      <c r="B3542" s="36">
        <f>AVERAGE(B3530:B3541)</f>
        <v>22.3916666666667</v>
      </c>
      <c r="C3542" s="36">
        <f>AVERAGE(C3530:C3541)</f>
        <v>23.075</v>
      </c>
      <c r="D3542" s="36">
        <f>AVERAGE(D3530:D3541)</f>
        <v>24.1090728715729</v>
      </c>
      <c r="E3542" s="82"/>
      <c r="F3542" s="36">
        <f>AVERAGE(F3530:F3541)</f>
        <v>11.0333333333333</v>
      </c>
      <c r="G3542" s="36">
        <f>AVERAGE(G3530:G3541)</f>
        <v>10.7</v>
      </c>
      <c r="H3542" s="36">
        <f>AVERAGE(H3530:H3541)</f>
        <v>10.2243686868687</v>
      </c>
      <c r="I3542" s="38"/>
      <c r="J3542" s="36">
        <f>AVERAGE(J3530:J3541)</f>
        <v>24.214666666667</v>
      </c>
      <c r="K3542" s="36">
        <f>AVERAGE(K3530:K3541)</f>
        <v>25.925841543514</v>
      </c>
      <c r="L3542" s="36">
        <f>AVERAGE(L3530:L3541)</f>
        <v>30.911525974026</v>
      </c>
      <c r="M3542" s="50"/>
      <c r="N3542" s="19"/>
      <c r="O3542" s="19">
        <f>O3541-O3540</f>
        <v>0.4542207792208</v>
      </c>
      <c r="P3542" t="s" s="39">
        <v>19</v>
      </c>
    </row>
    <row r="3543" ht="16.6" customHeight="1">
      <c r="A3543" s="55"/>
      <c r="B3543" s="49"/>
      <c r="C3543" s="49"/>
      <c r="D3543" s="49"/>
      <c r="E3543" s="42"/>
      <c r="F3543" s="49"/>
      <c r="G3543" s="19"/>
      <c r="H3543" s="19"/>
      <c r="I3543" s="32"/>
      <c r="J3543" s="19"/>
      <c r="K3543" s="19"/>
      <c r="L3543" s="19"/>
      <c r="M3543" s="43"/>
      <c r="N3543" s="19"/>
      <c r="O3543" s="19"/>
      <c r="P3543" s="19"/>
    </row>
    <row r="3544" ht="16.6" customHeight="1">
      <c r="A3544" s="55"/>
      <c r="B3544" s="49"/>
      <c r="C3544" s="49"/>
      <c r="D3544" s="49"/>
      <c r="E3544" s="42"/>
      <c r="F3544" s="49"/>
      <c r="G3544" s="19"/>
      <c r="H3544" s="19"/>
      <c r="I3544" s="32"/>
      <c r="J3544" s="19"/>
      <c r="K3544" s="19"/>
      <c r="L3544" s="19"/>
      <c r="M3544" s="43"/>
      <c r="N3544" s="28"/>
      <c r="O3544" s="28"/>
      <c r="P3544" s="28"/>
    </row>
    <row r="3545" ht="46.65" customHeight="1">
      <c r="A3545" t="s" s="20">
        <v>1458</v>
      </c>
      <c r="B3545" t="s" s="21">
        <v>1089</v>
      </c>
      <c r="C3545" t="s" s="22">
        <v>1459</v>
      </c>
      <c r="D3545" t="s" s="22">
        <v>1460</v>
      </c>
      <c r="E3545" s="80"/>
      <c r="F3545" t="s" s="21">
        <v>1092</v>
      </c>
      <c r="G3545" t="s" s="24">
        <v>1459</v>
      </c>
      <c r="H3545" t="s" s="24">
        <v>1460</v>
      </c>
      <c r="I3545" s="25"/>
      <c r="J3545" t="s" s="21">
        <v>1461</v>
      </c>
      <c r="K3545" t="s" s="26">
        <v>1462</v>
      </c>
      <c r="L3545" t="s" s="26">
        <v>1463</v>
      </c>
      <c r="M3545" t="s" s="45">
        <v>1464</v>
      </c>
      <c r="N3545" s="7"/>
      <c r="O3545" s="19"/>
      <c r="P3545" s="19"/>
    </row>
    <row r="3546" ht="16.6" customHeight="1">
      <c r="A3546" s="29">
        <v>44197</v>
      </c>
      <c r="B3546" s="30">
        <v>34.1</v>
      </c>
      <c r="C3546" s="19">
        <v>33.6</v>
      </c>
      <c r="D3546" s="19">
        <v>33.5818181818182</v>
      </c>
      <c r="E3546" s="42"/>
      <c r="F3546" s="30">
        <v>17.8</v>
      </c>
      <c r="G3546" s="19">
        <v>18.3</v>
      </c>
      <c r="H3546" s="19">
        <v>18.7818181818182</v>
      </c>
      <c r="I3546" s="32"/>
      <c r="J3546" s="33">
        <v>8.890000000000111</v>
      </c>
      <c r="K3546" s="33">
        <v>8.908571428571429</v>
      </c>
      <c r="L3546" s="33">
        <v>46.2954545454545</v>
      </c>
      <c r="M3546" s="7"/>
      <c r="N3546" s="7"/>
      <c r="O3546" s="19"/>
      <c r="P3546" s="19"/>
    </row>
    <row r="3547" ht="16.6" customHeight="1">
      <c r="A3547" s="29">
        <v>44228</v>
      </c>
      <c r="B3547" s="30">
        <v>33.2</v>
      </c>
      <c r="C3547" s="19">
        <v>32.1</v>
      </c>
      <c r="D3547" s="19">
        <v>31.9818181818182</v>
      </c>
      <c r="E3547" s="42"/>
      <c r="F3547" s="30">
        <v>17.8</v>
      </c>
      <c r="G3547" s="19">
        <v>17.9</v>
      </c>
      <c r="H3547" s="19">
        <v>18.3818181818182</v>
      </c>
      <c r="I3547" s="32"/>
      <c r="J3547" s="33">
        <v>19.0500000000002</v>
      </c>
      <c r="K3547" s="33">
        <v>20.6571428571429</v>
      </c>
      <c r="L3547" s="33">
        <v>41.4636363636364</v>
      </c>
      <c r="M3547" s="7"/>
      <c r="N3547" s="7"/>
      <c r="O3547" s="19"/>
      <c r="P3547" s="19"/>
    </row>
    <row r="3548" ht="16.6" customHeight="1">
      <c r="A3548" s="29">
        <v>44256</v>
      </c>
      <c r="B3548" s="30">
        <v>29.9</v>
      </c>
      <c r="C3548" s="19">
        <v>29.5</v>
      </c>
      <c r="D3548" s="19">
        <v>29.1681818181818</v>
      </c>
      <c r="E3548" s="42"/>
      <c r="F3548" s="30">
        <v>15.8</v>
      </c>
      <c r="G3548" s="19">
        <v>16.1</v>
      </c>
      <c r="H3548" s="19">
        <v>16.4954545454545</v>
      </c>
      <c r="I3548" s="32"/>
      <c r="J3548" s="33">
        <v>26.6700000000003</v>
      </c>
      <c r="K3548" s="33">
        <v>24.1485714285714</v>
      </c>
      <c r="L3548" s="33">
        <v>30.3454545454545</v>
      </c>
      <c r="M3548" s="7"/>
      <c r="N3548" s="7"/>
      <c r="O3548" s="19"/>
      <c r="P3548" s="19"/>
    </row>
    <row r="3549" ht="16.6" customHeight="1">
      <c r="A3549" s="29">
        <v>44287</v>
      </c>
      <c r="B3549" s="30">
        <v>25.7</v>
      </c>
      <c r="C3549" s="19">
        <v>25.3</v>
      </c>
      <c r="D3549" s="19">
        <v>26.0681818181818</v>
      </c>
      <c r="E3549" s="42"/>
      <c r="F3549" s="30">
        <v>12.8</v>
      </c>
      <c r="G3549" s="19">
        <v>12.8</v>
      </c>
      <c r="H3549" s="19">
        <v>13.4181818181818</v>
      </c>
      <c r="I3549" s="32"/>
      <c r="J3549" s="33">
        <v>22.6060000000003</v>
      </c>
      <c r="K3549" s="33">
        <v>22.9342857142857</v>
      </c>
      <c r="L3549" s="33">
        <v>11.8727272727273</v>
      </c>
      <c r="M3549" s="7"/>
      <c r="N3549" s="7"/>
      <c r="O3549" s="19"/>
      <c r="P3549" s="19"/>
    </row>
    <row r="3550" ht="16.6" customHeight="1">
      <c r="A3550" s="29">
        <v>44317</v>
      </c>
      <c r="B3550" s="30">
        <v>20.7</v>
      </c>
      <c r="C3550" s="19">
        <v>20.7</v>
      </c>
      <c r="D3550" s="19">
        <v>21.3909090909091</v>
      </c>
      <c r="E3550" s="42"/>
      <c r="F3550" s="30">
        <v>9.199999999999999</v>
      </c>
      <c r="G3550" s="19">
        <v>8.699999999999999</v>
      </c>
      <c r="H3550" s="19">
        <v>9.07727272727273</v>
      </c>
      <c r="I3550" s="32"/>
      <c r="J3550" s="33">
        <v>31.2420000000004</v>
      </c>
      <c r="K3550" s="33">
        <v>32.0657142857143</v>
      </c>
      <c r="L3550" s="33">
        <v>13.5636363636364</v>
      </c>
      <c r="M3550" s="7"/>
      <c r="N3550" s="7"/>
      <c r="O3550" s="19"/>
      <c r="P3550" s="19"/>
    </row>
    <row r="3551" ht="16.6" customHeight="1">
      <c r="A3551" s="29">
        <v>44348</v>
      </c>
      <c r="B3551" s="30">
        <v>17.2</v>
      </c>
      <c r="C3551" s="19">
        <v>17.6</v>
      </c>
      <c r="D3551" s="19">
        <v>18.1818181818182</v>
      </c>
      <c r="E3551" s="42"/>
      <c r="F3551" s="30">
        <v>7.2</v>
      </c>
      <c r="G3551" s="19">
        <v>6.3</v>
      </c>
      <c r="H3551" s="19">
        <v>6.62272727272727</v>
      </c>
      <c r="I3551" s="32"/>
      <c r="J3551" s="33">
        <v>29.7180000000004</v>
      </c>
      <c r="K3551" s="33">
        <v>30.0542857142857</v>
      </c>
      <c r="L3551" s="33">
        <v>15.1454545454545</v>
      </c>
      <c r="M3551" s="7"/>
      <c r="N3551" s="7"/>
      <c r="O3551" s="19"/>
      <c r="P3551" s="19"/>
    </row>
    <row r="3552" ht="16.6" customHeight="1">
      <c r="A3552" s="29">
        <v>44378</v>
      </c>
      <c r="B3552" s="30">
        <v>16.7</v>
      </c>
      <c r="C3552" s="19">
        <v>16.8</v>
      </c>
      <c r="D3552" s="19">
        <v>17.647619047619</v>
      </c>
      <c r="E3552" s="42"/>
      <c r="F3552" s="30">
        <v>5.9</v>
      </c>
      <c r="G3552" s="19">
        <v>5.1</v>
      </c>
      <c r="H3552" s="19">
        <v>5.75714285714286</v>
      </c>
      <c r="I3552" s="32"/>
      <c r="J3552" s="33">
        <v>21.0820000000003</v>
      </c>
      <c r="K3552" s="33">
        <v>20.3628571428571</v>
      </c>
      <c r="L3552" s="33">
        <v>19.1909090909091</v>
      </c>
      <c r="M3552" s="7"/>
      <c r="N3552" s="7"/>
      <c r="O3552" s="19"/>
      <c r="P3552" s="19"/>
    </row>
    <row r="3553" ht="16.6" customHeight="1">
      <c r="A3553" s="29">
        <v>44409</v>
      </c>
      <c r="B3553" s="30">
        <v>18.7</v>
      </c>
      <c r="C3553" s="19">
        <v>18.7</v>
      </c>
      <c r="D3553" s="19">
        <v>19.6380952380952</v>
      </c>
      <c r="E3553" s="42"/>
      <c r="F3553" s="30">
        <v>6.7</v>
      </c>
      <c r="G3553" s="19">
        <v>5.7</v>
      </c>
      <c r="H3553" s="19">
        <v>6.58095238095238</v>
      </c>
      <c r="I3553" s="32"/>
      <c r="J3553" s="33">
        <v>23.1140000000003</v>
      </c>
      <c r="K3553" s="33">
        <v>23.8028571428571</v>
      </c>
      <c r="L3553" s="33">
        <v>19.0571428571429</v>
      </c>
      <c r="M3553" s="7"/>
      <c r="N3553" s="7"/>
      <c r="O3553" s="19"/>
      <c r="P3553" s="19"/>
    </row>
    <row r="3554" ht="16.6" customHeight="1">
      <c r="A3554" s="29">
        <v>44440</v>
      </c>
      <c r="B3554" s="30">
        <v>22.6</v>
      </c>
      <c r="C3554" s="19">
        <v>22.4</v>
      </c>
      <c r="D3554" s="19">
        <v>23.0190476190476</v>
      </c>
      <c r="E3554" s="42"/>
      <c r="F3554" s="30">
        <v>8.800000000000001</v>
      </c>
      <c r="G3554" s="19">
        <v>8.1</v>
      </c>
      <c r="H3554" s="19">
        <v>8.72857142857143</v>
      </c>
      <c r="I3554" s="32"/>
      <c r="J3554" s="33">
        <v>12.9540000000002</v>
      </c>
      <c r="K3554" s="33">
        <v>13.1428571428571</v>
      </c>
      <c r="L3554" s="33">
        <v>11.4</v>
      </c>
      <c r="M3554" s="7"/>
      <c r="N3554" s="7"/>
      <c r="O3554" s="19"/>
      <c r="P3554" s="19"/>
    </row>
    <row r="3555" ht="16.6" customHeight="1">
      <c r="A3555" s="29">
        <v>44470</v>
      </c>
      <c r="B3555" s="30">
        <v>25.8</v>
      </c>
      <c r="C3555" s="19">
        <v>26</v>
      </c>
      <c r="D3555" s="19">
        <v>27.1142857142857</v>
      </c>
      <c r="E3555" s="42"/>
      <c r="F3555" s="30">
        <v>11.2</v>
      </c>
      <c r="G3555" s="19">
        <v>11.3</v>
      </c>
      <c r="H3555" s="19">
        <v>12.3380952380952</v>
      </c>
      <c r="I3555" s="32"/>
      <c r="J3555" s="33">
        <v>16.7640000000002</v>
      </c>
      <c r="K3555" s="33">
        <v>16.9171428571429</v>
      </c>
      <c r="L3555" s="33">
        <v>17.4857142857143</v>
      </c>
      <c r="M3555" s="7"/>
      <c r="N3555" s="7"/>
      <c r="O3555" s="19"/>
      <c r="P3555" s="19"/>
    </row>
    <row r="3556" ht="16.6" customHeight="1">
      <c r="A3556" s="29">
        <v>44501</v>
      </c>
      <c r="B3556" s="30">
        <v>30.5</v>
      </c>
      <c r="C3556" s="19">
        <v>29.1</v>
      </c>
      <c r="D3556" s="19">
        <v>29.852380952381</v>
      </c>
      <c r="E3556" s="42"/>
      <c r="F3556" s="30">
        <v>14.7</v>
      </c>
      <c r="G3556" s="19">
        <v>14.2</v>
      </c>
      <c r="H3556" s="19">
        <v>15.0190476190476</v>
      </c>
      <c r="I3556" s="32"/>
      <c r="J3556" s="33">
        <v>13.7160000000002</v>
      </c>
      <c r="K3556" s="33">
        <v>15.1885714285714</v>
      </c>
      <c r="L3556" s="33">
        <v>22.0857142857143</v>
      </c>
      <c r="M3556" s="7"/>
      <c r="N3556" s="7"/>
      <c r="O3556" s="19">
        <f>AVERAGE(B3558,F3558)</f>
        <v>18.875</v>
      </c>
      <c r="P3556" t="s" s="34">
        <v>16</v>
      </c>
    </row>
    <row r="3557" ht="16.6" customHeight="1">
      <c r="A3557" s="29">
        <v>44531</v>
      </c>
      <c r="B3557" s="30">
        <v>33.1</v>
      </c>
      <c r="C3557" s="19">
        <v>32.1</v>
      </c>
      <c r="D3557" s="19">
        <v>32.5190476190476</v>
      </c>
      <c r="E3557" s="42"/>
      <c r="F3557" s="30">
        <v>16.9</v>
      </c>
      <c r="G3557" s="19">
        <v>16.7</v>
      </c>
      <c r="H3557" s="19">
        <v>17.2047619047619</v>
      </c>
      <c r="I3557" s="32"/>
      <c r="J3557" s="33">
        <v>17.5260000000002</v>
      </c>
      <c r="K3557" s="33">
        <v>16.76</v>
      </c>
      <c r="L3557" s="33">
        <v>17.1428571428571</v>
      </c>
      <c r="M3557" s="7"/>
      <c r="N3557" s="7"/>
      <c r="O3557" s="19">
        <f>AVERAGE(D3558,H3558)</f>
        <v>19.1070436507937</v>
      </c>
      <c r="P3557" t="s" s="34">
        <v>17</v>
      </c>
    </row>
    <row r="3558" ht="16.6" customHeight="1">
      <c r="A3558" t="s" s="35">
        <v>18</v>
      </c>
      <c r="B3558" s="36">
        <f>AVERAGE(B3546:B3557)</f>
        <v>25.6833333333333</v>
      </c>
      <c r="C3558" s="36">
        <f>AVERAGE(C3546:C3557)</f>
        <v>25.325</v>
      </c>
      <c r="D3558" s="36">
        <f>AVERAGE(D3546:D3557)</f>
        <v>25.8469336219336</v>
      </c>
      <c r="E3558" s="82"/>
      <c r="F3558" s="36">
        <f>AVERAGE(F3546:F3557)</f>
        <v>12.0666666666667</v>
      </c>
      <c r="G3558" s="36">
        <f>AVERAGE(G3546:G3557)</f>
        <v>11.7666666666667</v>
      </c>
      <c r="H3558" s="36">
        <f>AVERAGE(H3546:H3557)</f>
        <v>12.3671536796537</v>
      </c>
      <c r="I3558" s="38"/>
      <c r="J3558" s="36">
        <f>AVERAGE(J3546:J3557)</f>
        <v>20.2776666666669</v>
      </c>
      <c r="K3558" s="36">
        <f>AVERAGE(K3546:K3557)</f>
        <v>20.4119047619048</v>
      </c>
      <c r="L3558" s="36">
        <f>AVERAGE(L3546:L3557)</f>
        <v>22.0873917748918</v>
      </c>
      <c r="M3558" s="7"/>
      <c r="N3558" s="7"/>
      <c r="O3558" s="19">
        <f>O3557-O3556</f>
        <v>0.2320436507937</v>
      </c>
      <c r="P3558" t="s" s="39">
        <v>19</v>
      </c>
    </row>
    <row r="3559" ht="16.6" customHeight="1">
      <c r="A3559" t="s" s="40">
        <v>20</v>
      </c>
      <c r="B3559" s="49"/>
      <c r="C3559" s="49"/>
      <c r="D3559" t="s" s="40">
        <v>55</v>
      </c>
      <c r="E3559" s="42"/>
      <c r="F3559" s="49"/>
      <c r="G3559" s="19"/>
      <c r="H3559" t="s" s="40">
        <v>21</v>
      </c>
      <c r="I3559" s="32"/>
      <c r="J3559" s="19"/>
      <c r="K3559" s="19"/>
      <c r="L3559" s="19"/>
      <c r="M3559" s="43"/>
      <c r="N3559" s="19"/>
      <c r="O3559" s="19"/>
      <c r="P3559" s="19"/>
    </row>
    <row r="3560" ht="16.6" customHeight="1">
      <c r="A3560" s="55"/>
      <c r="B3560" s="49"/>
      <c r="C3560" s="49"/>
      <c r="D3560" s="49"/>
      <c r="E3560" s="42"/>
      <c r="F3560" s="49"/>
      <c r="G3560" s="19"/>
      <c r="H3560" s="19"/>
      <c r="I3560" s="32"/>
      <c r="J3560" s="19"/>
      <c r="K3560" s="19"/>
      <c r="L3560" s="19"/>
      <c r="M3560" s="43"/>
      <c r="N3560" s="28"/>
      <c r="O3560" s="28"/>
      <c r="P3560" s="19"/>
    </row>
    <row r="3561" ht="46.65" customHeight="1">
      <c r="A3561" t="s" s="20">
        <v>1465</v>
      </c>
      <c r="B3561" t="s" s="21">
        <v>620</v>
      </c>
      <c r="C3561" t="s" s="22">
        <v>1466</v>
      </c>
      <c r="D3561" t="s" s="22">
        <v>1467</v>
      </c>
      <c r="E3561" s="80"/>
      <c r="F3561" t="s" s="21">
        <v>623</v>
      </c>
      <c r="G3561" t="s" s="24">
        <v>1466</v>
      </c>
      <c r="H3561" t="s" s="24">
        <v>1467</v>
      </c>
      <c r="I3561" s="32"/>
      <c r="J3561" t="s" s="21">
        <v>644</v>
      </c>
      <c r="K3561" t="s" s="26">
        <v>1468</v>
      </c>
      <c r="L3561" t="s" s="26">
        <v>1469</v>
      </c>
      <c r="M3561" t="s" s="45">
        <v>1470</v>
      </c>
      <c r="N3561" s="7"/>
      <c r="O3561" s="19"/>
      <c r="P3561" s="19"/>
    </row>
    <row r="3562" ht="16.6" customHeight="1">
      <c r="A3562" s="29">
        <v>44197</v>
      </c>
      <c r="B3562" s="30">
        <v>35.8</v>
      </c>
      <c r="C3562" s="19">
        <v>35.6</v>
      </c>
      <c r="D3562" s="19">
        <v>35.7272727272727</v>
      </c>
      <c r="E3562" s="42"/>
      <c r="F3562" s="30">
        <v>20.4</v>
      </c>
      <c r="G3562" s="19">
        <v>21.6</v>
      </c>
      <c r="H3562" s="19">
        <v>21.7363636363636</v>
      </c>
      <c r="I3562" s="32"/>
      <c r="J3562" s="33">
        <v>21.8440000000003</v>
      </c>
      <c r="K3562" s="33">
        <v>22.5032258064516</v>
      </c>
      <c r="L3562" s="33">
        <v>52.2090909090909</v>
      </c>
      <c r="M3562" s="7"/>
      <c r="N3562" s="7"/>
      <c r="O3562" s="19"/>
      <c r="P3562" s="19"/>
    </row>
    <row r="3563" ht="16.6" customHeight="1">
      <c r="A3563" s="29">
        <v>44228</v>
      </c>
      <c r="B3563" s="30">
        <v>34.8</v>
      </c>
      <c r="C3563" s="19">
        <v>33.9</v>
      </c>
      <c r="D3563" s="19">
        <v>33.9909090909091</v>
      </c>
      <c r="E3563" s="42"/>
      <c r="F3563" s="30">
        <v>20.2</v>
      </c>
      <c r="G3563" s="19">
        <v>20.8</v>
      </c>
      <c r="H3563" s="19">
        <v>20.8818181818182</v>
      </c>
      <c r="I3563" s="32"/>
      <c r="J3563" s="33">
        <v>25.9080000000003</v>
      </c>
      <c r="K3563" s="33">
        <v>26.6774193548387</v>
      </c>
      <c r="L3563" s="33">
        <v>55.4272727272727</v>
      </c>
      <c r="M3563" s="7"/>
      <c r="N3563" s="7"/>
      <c r="O3563" s="19"/>
      <c r="P3563" s="19"/>
    </row>
    <row r="3564" ht="16.6" customHeight="1">
      <c r="A3564" s="29">
        <v>44256</v>
      </c>
      <c r="B3564" s="30">
        <v>31.6</v>
      </c>
      <c r="C3564" s="19">
        <v>30.8</v>
      </c>
      <c r="D3564" s="19">
        <v>30.8909090909091</v>
      </c>
      <c r="E3564" s="42"/>
      <c r="F3564" s="30">
        <v>17.8</v>
      </c>
      <c r="G3564" s="19">
        <v>18.4</v>
      </c>
      <c r="H3564" s="19">
        <v>18.4681818181818</v>
      </c>
      <c r="I3564" s="32"/>
      <c r="J3564" s="33">
        <v>38.6080000000005</v>
      </c>
      <c r="K3564" s="33">
        <v>40.4258064516129</v>
      </c>
      <c r="L3564" s="33">
        <v>38.6909090909091</v>
      </c>
      <c r="M3564" s="7"/>
      <c r="N3564" s="7"/>
      <c r="O3564" s="19"/>
      <c r="P3564" s="19"/>
    </row>
    <row r="3565" ht="16.6" customHeight="1">
      <c r="A3565" s="29">
        <v>44287</v>
      </c>
      <c r="B3565" s="30">
        <v>27.5</v>
      </c>
      <c r="C3565" s="19">
        <v>27.1</v>
      </c>
      <c r="D3565" s="19">
        <v>27.6545454545455</v>
      </c>
      <c r="E3565" s="42"/>
      <c r="F3565" s="30">
        <v>13.9</v>
      </c>
      <c r="G3565" s="19">
        <v>15.1</v>
      </c>
      <c r="H3565" s="19">
        <v>15.2409090909091</v>
      </c>
      <c r="I3565" s="32"/>
      <c r="J3565" s="33">
        <v>22.3520000000003</v>
      </c>
      <c r="K3565" s="33">
        <v>17.6387096774194</v>
      </c>
      <c r="L3565" s="33">
        <v>19.0818181818182</v>
      </c>
      <c r="M3565" s="7"/>
      <c r="N3565" s="7"/>
      <c r="O3565" s="19"/>
      <c r="P3565" s="19"/>
    </row>
    <row r="3566" ht="16.6" customHeight="1">
      <c r="A3566" s="29">
        <v>44317</v>
      </c>
      <c r="B3566" s="30">
        <v>22</v>
      </c>
      <c r="C3566" s="19">
        <v>22.3</v>
      </c>
      <c r="D3566" s="19">
        <v>22.5454545454545</v>
      </c>
      <c r="E3566" s="42"/>
      <c r="F3566" s="30">
        <v>9.5</v>
      </c>
      <c r="G3566" s="19">
        <v>10.4</v>
      </c>
      <c r="H3566" s="19">
        <v>10.2136363636364</v>
      </c>
      <c r="I3566" s="32"/>
      <c r="J3566" s="33">
        <v>27.4320000000003</v>
      </c>
      <c r="K3566" s="33">
        <v>28.5677419354839</v>
      </c>
      <c r="L3566" s="33">
        <v>14.0181818181818</v>
      </c>
      <c r="M3566" s="7"/>
      <c r="N3566" s="7"/>
      <c r="O3566" s="19"/>
      <c r="P3566" s="19"/>
    </row>
    <row r="3567" ht="16.6" customHeight="1">
      <c r="A3567" s="29">
        <v>44348</v>
      </c>
      <c r="B3567" s="30">
        <v>18.2</v>
      </c>
      <c r="C3567" s="19">
        <v>18.6</v>
      </c>
      <c r="D3567" s="19">
        <v>18.9454545454545</v>
      </c>
      <c r="E3567" s="42"/>
      <c r="F3567" s="30">
        <v>6.4</v>
      </c>
      <c r="G3567" s="19">
        <v>6.9</v>
      </c>
      <c r="H3567" s="19">
        <v>6.95909090909091</v>
      </c>
      <c r="I3567" s="32"/>
      <c r="J3567" s="33">
        <v>23.6220000000003</v>
      </c>
      <c r="K3567" s="33">
        <v>22.9741935483871</v>
      </c>
      <c r="L3567" s="33">
        <v>13.4545454545455</v>
      </c>
      <c r="M3567" s="7"/>
      <c r="N3567" s="7"/>
      <c r="O3567" s="19"/>
      <c r="P3567" s="19"/>
    </row>
    <row r="3568" ht="16.6" customHeight="1">
      <c r="A3568" s="29">
        <v>44378</v>
      </c>
      <c r="B3568" s="30">
        <v>17.7</v>
      </c>
      <c r="C3568" s="19">
        <v>18.6</v>
      </c>
      <c r="D3568" s="19">
        <v>18.8952380952381</v>
      </c>
      <c r="E3568" s="42"/>
      <c r="F3568" s="30">
        <v>5.1</v>
      </c>
      <c r="G3568" s="19">
        <v>5.9</v>
      </c>
      <c r="H3568" s="19">
        <v>5.85238095238095</v>
      </c>
      <c r="I3568" s="32"/>
      <c r="J3568" s="33">
        <v>14.4780000000002</v>
      </c>
      <c r="K3568" s="33">
        <v>14.7064516129032</v>
      </c>
      <c r="L3568" s="33">
        <v>13.1818181818182</v>
      </c>
      <c r="M3568" s="7"/>
      <c r="N3568" s="7"/>
      <c r="O3568" s="19"/>
      <c r="P3568" s="19"/>
    </row>
    <row r="3569" ht="16.6" customHeight="1">
      <c r="A3569" s="29">
        <v>44409</v>
      </c>
      <c r="B3569" s="30">
        <v>19.9</v>
      </c>
      <c r="C3569" s="19">
        <v>20.9</v>
      </c>
      <c r="D3569" s="19">
        <v>21.2333333333333</v>
      </c>
      <c r="E3569" s="42"/>
      <c r="F3569" s="30">
        <v>6.5</v>
      </c>
      <c r="G3569" s="19">
        <v>7.3</v>
      </c>
      <c r="H3569" s="19">
        <v>7.30952380952381</v>
      </c>
      <c r="I3569" s="32"/>
      <c r="J3569" s="33">
        <v>14.7320000000002</v>
      </c>
      <c r="K3569" s="33">
        <v>14.9387096774194</v>
      </c>
      <c r="L3569" s="33">
        <v>9.142857142857141</v>
      </c>
      <c r="M3569" s="7"/>
      <c r="N3569" s="7"/>
      <c r="O3569" s="19"/>
      <c r="P3569" s="19"/>
    </row>
    <row r="3570" ht="16.6" customHeight="1">
      <c r="A3570" s="29">
        <v>44440</v>
      </c>
      <c r="B3570" s="30">
        <v>24.4</v>
      </c>
      <c r="C3570" s="19">
        <v>24.8</v>
      </c>
      <c r="D3570" s="19">
        <v>25.1571428571429</v>
      </c>
      <c r="E3570" s="42"/>
      <c r="F3570" s="30">
        <v>9.6</v>
      </c>
      <c r="G3570" s="19">
        <v>10.6</v>
      </c>
      <c r="H3570" s="19">
        <v>10.6619047619048</v>
      </c>
      <c r="I3570" s="32"/>
      <c r="J3570" s="33">
        <v>8.636000000000109</v>
      </c>
      <c r="K3570" s="33">
        <v>8.63225806451613</v>
      </c>
      <c r="L3570" s="33">
        <v>7.42857142857143</v>
      </c>
      <c r="M3570" s="7"/>
      <c r="N3570" s="7"/>
      <c r="O3570" s="19"/>
      <c r="P3570" s="19"/>
    </row>
    <row r="3571" ht="16.6" customHeight="1">
      <c r="A3571" s="29">
        <v>44470</v>
      </c>
      <c r="B3571" s="30">
        <v>27.9</v>
      </c>
      <c r="C3571" s="19">
        <v>28.9</v>
      </c>
      <c r="D3571" s="19">
        <v>29.5761904761905</v>
      </c>
      <c r="E3571" s="42"/>
      <c r="F3571" s="30">
        <v>12.7</v>
      </c>
      <c r="G3571" s="19">
        <v>14.5</v>
      </c>
      <c r="H3571" s="19">
        <v>14.9952380952381</v>
      </c>
      <c r="I3571" s="32"/>
      <c r="J3571" s="33">
        <v>6.60400000000008</v>
      </c>
      <c r="K3571" s="33">
        <v>6.71935483870968</v>
      </c>
      <c r="L3571" s="33">
        <v>14.2</v>
      </c>
      <c r="M3571" s="7"/>
      <c r="N3571" s="7"/>
      <c r="O3571" s="19"/>
      <c r="P3571" s="19"/>
    </row>
    <row r="3572" ht="16.6" customHeight="1">
      <c r="A3572" s="29">
        <v>44501</v>
      </c>
      <c r="B3572" s="30">
        <v>32.3</v>
      </c>
      <c r="C3572" s="19">
        <v>31.6</v>
      </c>
      <c r="D3572" s="19">
        <v>32.1714285714286</v>
      </c>
      <c r="E3572" s="42"/>
      <c r="F3572" s="30">
        <v>17.1</v>
      </c>
      <c r="G3572" s="19">
        <v>17.4</v>
      </c>
      <c r="H3572" s="19">
        <v>17.8333333333333</v>
      </c>
      <c r="I3572" s="32"/>
      <c r="J3572" s="33">
        <v>17.2720000000002</v>
      </c>
      <c r="K3572" s="33">
        <v>19.0193548387097</v>
      </c>
      <c r="L3572" s="33">
        <v>21.4761904761905</v>
      </c>
      <c r="M3572" s="7"/>
      <c r="N3572" s="7"/>
      <c r="O3572" s="19">
        <f>AVERAGE(B3574,F3574)</f>
        <v>20.2458333333334</v>
      </c>
      <c r="P3572" t="s" s="34">
        <v>16</v>
      </c>
    </row>
    <row r="3573" ht="16.6" customHeight="1">
      <c r="A3573" s="29">
        <v>44531</v>
      </c>
      <c r="B3573" s="30">
        <v>35.1</v>
      </c>
      <c r="C3573" s="19">
        <v>34</v>
      </c>
      <c r="D3573" s="19">
        <v>34.5809523809524</v>
      </c>
      <c r="E3573" s="42"/>
      <c r="F3573" s="30">
        <v>19.5</v>
      </c>
      <c r="G3573" s="19">
        <v>19.9</v>
      </c>
      <c r="H3573" s="19">
        <v>20.247619047619</v>
      </c>
      <c r="I3573" s="32"/>
      <c r="J3573" s="33">
        <v>21.3360000000003</v>
      </c>
      <c r="K3573" s="33">
        <v>21.1838709677419</v>
      </c>
      <c r="L3573" s="33">
        <v>29.247619047619</v>
      </c>
      <c r="M3573" s="7"/>
      <c r="N3573" s="7"/>
      <c r="O3573" s="19">
        <f>AVERAGE(D3574,H3574)</f>
        <v>20.9070346320347</v>
      </c>
      <c r="P3573" t="s" s="34">
        <v>17</v>
      </c>
    </row>
    <row r="3574" ht="16.6" customHeight="1">
      <c r="A3574" t="s" s="35">
        <v>18</v>
      </c>
      <c r="B3574" s="36">
        <f>AVERAGE(B3562:B3573)</f>
        <v>27.2666666666667</v>
      </c>
      <c r="C3574" s="36">
        <f>AVERAGE(C3562:C3573)</f>
        <v>27.2583333333333</v>
      </c>
      <c r="D3574" s="36">
        <f>AVERAGE(D3562:D3573)</f>
        <v>27.6140692640693</v>
      </c>
      <c r="E3574" s="82"/>
      <c r="F3574" s="36">
        <f>AVERAGE(F3562:F3573)</f>
        <v>13.225</v>
      </c>
      <c r="G3574" s="36">
        <f>AVERAGE(G3562:G3573)</f>
        <v>14.0666666666667</v>
      </c>
      <c r="H3574" s="36">
        <f>AVERAGE(H3562:H3573)</f>
        <v>14.2</v>
      </c>
      <c r="I3574" s="38"/>
      <c r="J3574" s="36">
        <f>AVERAGE(J3562:J3573)</f>
        <v>20.2353333333336</v>
      </c>
      <c r="K3574" s="36">
        <f>AVERAGE(K3562:K3573)</f>
        <v>20.3322580645161</v>
      </c>
      <c r="L3574" s="36">
        <f>AVERAGE(L3562:L3573)</f>
        <v>23.9632395382395</v>
      </c>
      <c r="M3574" s="7"/>
      <c r="N3574" s="7"/>
      <c r="O3574" s="19">
        <f>O3573-O3572</f>
        <v>0.6612012987013</v>
      </c>
      <c r="P3574" t="s" s="39">
        <v>19</v>
      </c>
    </row>
    <row r="3575" ht="16.6" customHeight="1">
      <c r="A3575" s="63"/>
      <c r="B3575" s="49"/>
      <c r="C3575" s="49"/>
      <c r="D3575" t="s" s="40">
        <v>55</v>
      </c>
      <c r="E3575" s="42"/>
      <c r="F3575" s="49"/>
      <c r="G3575" s="19"/>
      <c r="H3575" t="s" s="40">
        <v>21</v>
      </c>
      <c r="I3575" s="32"/>
      <c r="J3575" s="19"/>
      <c r="K3575" s="19"/>
      <c r="L3575" s="19"/>
      <c r="M3575" s="43"/>
      <c r="N3575" s="19"/>
      <c r="O3575" s="19"/>
      <c r="P3575" s="19"/>
    </row>
    <row r="3576" ht="16.6" customHeight="1">
      <c r="A3576" s="55"/>
      <c r="B3576" s="49"/>
      <c r="C3576" s="49"/>
      <c r="D3576" s="49"/>
      <c r="E3576" s="42"/>
      <c r="F3576" s="49"/>
      <c r="G3576" s="19"/>
      <c r="H3576" s="19"/>
      <c r="I3576" s="32"/>
      <c r="J3576" s="19"/>
      <c r="K3576" s="19"/>
      <c r="L3576" s="19"/>
      <c r="M3576" s="43"/>
      <c r="N3576" s="28"/>
      <c r="O3576" s="28"/>
      <c r="P3576" s="19"/>
    </row>
    <row r="3577" ht="46.65" customHeight="1">
      <c r="A3577" t="s" s="54">
        <v>1471</v>
      </c>
      <c r="B3577" t="s" s="21">
        <v>750</v>
      </c>
      <c r="C3577" t="s" s="22">
        <v>1472</v>
      </c>
      <c r="D3577" t="s" s="22">
        <v>1473</v>
      </c>
      <c r="E3577" s="80"/>
      <c r="F3577" t="s" s="21">
        <v>753</v>
      </c>
      <c r="G3577" t="s" s="24">
        <v>1472</v>
      </c>
      <c r="H3577" t="s" s="24">
        <v>1473</v>
      </c>
      <c r="I3577" s="32"/>
      <c r="J3577" t="s" s="21">
        <v>12</v>
      </c>
      <c r="K3577" t="s" s="26">
        <v>1474</v>
      </c>
      <c r="L3577" t="s" s="26">
        <v>1475</v>
      </c>
      <c r="M3577" t="s" s="45">
        <v>1476</v>
      </c>
      <c r="N3577" s="7"/>
      <c r="O3577" s="19"/>
      <c r="P3577" s="19"/>
    </row>
    <row r="3578" ht="16.6" customHeight="1">
      <c r="A3578" s="29">
        <v>44197</v>
      </c>
      <c r="B3578" s="30">
        <v>34.8</v>
      </c>
      <c r="C3578" s="19">
        <v>34.7</v>
      </c>
      <c r="D3578" s="19">
        <v>34.5590909090909</v>
      </c>
      <c r="E3578" s="42"/>
      <c r="F3578" s="30">
        <v>16.7</v>
      </c>
      <c r="G3578" s="19">
        <v>17.8</v>
      </c>
      <c r="H3578" s="19">
        <v>17.8909090909091</v>
      </c>
      <c r="I3578" s="32"/>
      <c r="J3578" s="33">
        <v>12.4460000000002</v>
      </c>
      <c r="K3578" s="33">
        <v>12.5264705882353</v>
      </c>
      <c r="L3578" s="33">
        <v>32.3333333333333</v>
      </c>
      <c r="M3578" s="7"/>
      <c r="N3578" s="7"/>
      <c r="O3578" s="19"/>
      <c r="P3578" s="19"/>
    </row>
    <row r="3579" ht="16.6" customHeight="1">
      <c r="A3579" s="29">
        <v>44228</v>
      </c>
      <c r="B3579" s="30">
        <v>33.8</v>
      </c>
      <c r="C3579" s="19">
        <v>33.7</v>
      </c>
      <c r="D3579" s="19">
        <v>33.4090909090909</v>
      </c>
      <c r="E3579" s="42"/>
      <c r="F3579" s="30">
        <v>16.7</v>
      </c>
      <c r="G3579" s="19">
        <v>17.7</v>
      </c>
      <c r="H3579" s="19">
        <v>17.75</v>
      </c>
      <c r="I3579" s="32"/>
      <c r="J3579" s="33">
        <v>15.7480000000002</v>
      </c>
      <c r="K3579" s="33">
        <v>18.2705882352941</v>
      </c>
      <c r="L3579" s="33">
        <v>28.9619047619048</v>
      </c>
      <c r="M3579" s="7"/>
      <c r="N3579" s="7"/>
      <c r="O3579" s="19"/>
      <c r="P3579" s="19"/>
    </row>
    <row r="3580" ht="16.6" customHeight="1">
      <c r="A3580" s="29">
        <v>44256</v>
      </c>
      <c r="B3580" s="30">
        <v>30.4</v>
      </c>
      <c r="C3580" s="19">
        <v>30.5</v>
      </c>
      <c r="D3580" s="19">
        <v>30.5681818181818</v>
      </c>
      <c r="E3580" s="42"/>
      <c r="F3580" s="30">
        <v>14.4</v>
      </c>
      <c r="G3580" s="19">
        <v>15.5</v>
      </c>
      <c r="H3580" s="19">
        <v>15.5227272727273</v>
      </c>
      <c r="I3580" s="32"/>
      <c r="J3580" s="33">
        <v>26.9240000000003</v>
      </c>
      <c r="K3580" s="33">
        <v>24.6117647058824</v>
      </c>
      <c r="L3580" s="33">
        <v>31.6285714285714</v>
      </c>
      <c r="M3580" s="7"/>
      <c r="N3580" s="7"/>
      <c r="O3580" s="19"/>
      <c r="P3580" s="19"/>
    </row>
    <row r="3581" ht="16.6" customHeight="1">
      <c r="A3581" s="29">
        <v>44287</v>
      </c>
      <c r="B3581" s="30">
        <v>26.1</v>
      </c>
      <c r="C3581" s="19">
        <v>26.3</v>
      </c>
      <c r="D3581" s="19">
        <v>26.3954545454545</v>
      </c>
      <c r="E3581" s="42"/>
      <c r="F3581" s="30">
        <v>10.9</v>
      </c>
      <c r="G3581" s="19">
        <v>11.8</v>
      </c>
      <c r="H3581" s="19">
        <v>11.6909090909091</v>
      </c>
      <c r="I3581" s="32"/>
      <c r="J3581" s="33">
        <v>19.5580000000002</v>
      </c>
      <c r="K3581" s="33">
        <v>22.3029411764706</v>
      </c>
      <c r="L3581" s="33">
        <v>19.3272727272727</v>
      </c>
      <c r="M3581" s="7"/>
      <c r="N3581" s="7"/>
      <c r="O3581" s="19"/>
      <c r="P3581" s="19"/>
    </row>
    <row r="3582" ht="16.6" customHeight="1">
      <c r="A3582" s="29">
        <v>44317</v>
      </c>
      <c r="B3582" s="30">
        <v>20.7</v>
      </c>
      <c r="C3582" s="19">
        <v>21.3</v>
      </c>
      <c r="D3582" s="19">
        <v>21.4363636363636</v>
      </c>
      <c r="E3582" s="42"/>
      <c r="F3582" s="30">
        <v>7.2</v>
      </c>
      <c r="G3582" s="19">
        <v>7.3</v>
      </c>
      <c r="H3582" s="19">
        <v>7</v>
      </c>
      <c r="I3582" s="32"/>
      <c r="J3582" s="33">
        <v>36.3220000000004</v>
      </c>
      <c r="K3582" s="33">
        <v>36.8176470588235</v>
      </c>
      <c r="L3582" s="33">
        <v>24.1090909090909</v>
      </c>
      <c r="M3582" s="7"/>
      <c r="N3582" s="7"/>
      <c r="O3582" s="19"/>
      <c r="P3582" s="19"/>
    </row>
    <row r="3583" ht="16.6" customHeight="1">
      <c r="A3583" s="29">
        <v>44348</v>
      </c>
      <c r="B3583" s="30">
        <v>17.3</v>
      </c>
      <c r="C3583" s="19">
        <v>18</v>
      </c>
      <c r="D3583" s="19">
        <v>18.1090909090909</v>
      </c>
      <c r="E3583" s="42"/>
      <c r="F3583" s="30">
        <v>5.4</v>
      </c>
      <c r="G3583" s="19">
        <v>4.6</v>
      </c>
      <c r="H3583" s="19">
        <v>4.64090909090909</v>
      </c>
      <c r="I3583" s="32"/>
      <c r="J3583" s="33">
        <v>36.0680000000004</v>
      </c>
      <c r="K3583" s="33">
        <v>36.9794117647059</v>
      </c>
      <c r="L3583" s="33">
        <v>26.6454545454545</v>
      </c>
      <c r="M3583" s="7"/>
      <c r="N3583" s="7"/>
      <c r="O3583" s="19"/>
      <c r="P3583" s="19"/>
    </row>
    <row r="3584" ht="16.6" customHeight="1">
      <c r="A3584" s="29">
        <v>44378</v>
      </c>
      <c r="B3584" s="30">
        <v>16.6</v>
      </c>
      <c r="C3584" s="19">
        <v>16.7</v>
      </c>
      <c r="D3584" s="19">
        <v>16.8714285714286</v>
      </c>
      <c r="E3584" s="42"/>
      <c r="F3584" s="30">
        <v>3.8</v>
      </c>
      <c r="G3584" s="19">
        <v>3.6</v>
      </c>
      <c r="H3584" s="19">
        <v>3.71428571428571</v>
      </c>
      <c r="I3584" s="32"/>
      <c r="J3584" s="33">
        <v>36.3220000000004</v>
      </c>
      <c r="K3584" s="33">
        <v>36.15</v>
      </c>
      <c r="L3584" s="33">
        <v>34.8</v>
      </c>
      <c r="M3584" s="7"/>
      <c r="N3584" s="7"/>
      <c r="O3584" s="19"/>
      <c r="P3584" s="19"/>
    </row>
    <row r="3585" ht="16.6" customHeight="1">
      <c r="A3585" s="29">
        <v>44409</v>
      </c>
      <c r="B3585" s="30">
        <v>18.3</v>
      </c>
      <c r="C3585" s="19">
        <v>18.5</v>
      </c>
      <c r="D3585" s="19">
        <v>18.5761904761905</v>
      </c>
      <c r="E3585" s="42"/>
      <c r="F3585" s="30">
        <v>4.6</v>
      </c>
      <c r="G3585" s="19">
        <v>3.9</v>
      </c>
      <c r="H3585" s="19">
        <v>3.93809523809524</v>
      </c>
      <c r="I3585" s="32"/>
      <c r="J3585" s="33">
        <v>27.4320000000003</v>
      </c>
      <c r="K3585" s="33">
        <v>28.5176470588235</v>
      </c>
      <c r="L3585" s="33">
        <v>31.8380952380952</v>
      </c>
      <c r="M3585" s="7"/>
      <c r="N3585" s="7"/>
      <c r="O3585" s="19"/>
      <c r="P3585" s="19"/>
    </row>
    <row r="3586" ht="16.6" customHeight="1">
      <c r="A3586" s="29">
        <v>44440</v>
      </c>
      <c r="B3586" s="30">
        <v>22.1</v>
      </c>
      <c r="C3586" s="19">
        <v>21.9</v>
      </c>
      <c r="D3586" s="19">
        <v>22.0142857142857</v>
      </c>
      <c r="E3586" s="42"/>
      <c r="F3586" s="30">
        <v>6.1</v>
      </c>
      <c r="G3586" s="19">
        <v>5.5</v>
      </c>
      <c r="H3586" s="19">
        <v>5.6047619047619</v>
      </c>
      <c r="I3586" s="32"/>
      <c r="J3586" s="33">
        <v>19.8120000000002</v>
      </c>
      <c r="K3586" s="33">
        <v>21.2588235294118</v>
      </c>
      <c r="L3586" s="33">
        <v>19.3047619047619</v>
      </c>
      <c r="M3586" s="7"/>
      <c r="N3586" s="7"/>
      <c r="O3586" s="19"/>
      <c r="P3586" s="19"/>
    </row>
    <row r="3587" ht="16.6" customHeight="1">
      <c r="A3587" s="29">
        <v>44470</v>
      </c>
      <c r="B3587" s="30">
        <v>25.4</v>
      </c>
      <c r="C3587" s="19">
        <v>26.7</v>
      </c>
      <c r="D3587" s="19">
        <v>26.7095238095238</v>
      </c>
      <c r="E3587" s="42"/>
      <c r="F3587" s="30">
        <v>8.699999999999999</v>
      </c>
      <c r="G3587" s="19">
        <v>9.6</v>
      </c>
      <c r="H3587" s="19">
        <v>9.71904761904762</v>
      </c>
      <c r="I3587" s="32"/>
      <c r="J3587" s="33">
        <v>14.9860000000002</v>
      </c>
      <c r="K3587" s="33">
        <v>16.3</v>
      </c>
      <c r="L3587" s="33">
        <v>20.5047619047619</v>
      </c>
      <c r="M3587" s="7"/>
      <c r="N3587" s="7"/>
      <c r="O3587" s="19"/>
      <c r="P3587" s="19"/>
    </row>
    <row r="3588" ht="16.6" customHeight="1">
      <c r="A3588" s="29">
        <v>44501</v>
      </c>
      <c r="B3588" s="30">
        <v>30.7</v>
      </c>
      <c r="C3588" s="19">
        <v>30.1</v>
      </c>
      <c r="D3588" s="19">
        <v>30.1428571428571</v>
      </c>
      <c r="E3588" s="42"/>
      <c r="F3588" s="30">
        <v>12.8</v>
      </c>
      <c r="G3588" s="19">
        <v>13.2</v>
      </c>
      <c r="H3588" s="19">
        <v>13.3666666666667</v>
      </c>
      <c r="I3588" s="32"/>
      <c r="J3588" s="33">
        <v>12.4460000000002</v>
      </c>
      <c r="K3588" s="33">
        <v>13.9470588235294</v>
      </c>
      <c r="L3588" s="33">
        <v>15.8947368421053</v>
      </c>
      <c r="M3588" s="7"/>
      <c r="N3588" s="7"/>
      <c r="O3588" s="19">
        <f>AVERAGE(B3590,F3590)</f>
        <v>18.025</v>
      </c>
      <c r="P3588" t="s" s="34">
        <v>16</v>
      </c>
    </row>
    <row r="3589" ht="16.6" customHeight="1">
      <c r="A3589" s="29">
        <v>44531</v>
      </c>
      <c r="B3589" s="30">
        <v>33.7</v>
      </c>
      <c r="C3589" s="19">
        <v>33</v>
      </c>
      <c r="D3589" s="19">
        <v>33.1190476190476</v>
      </c>
      <c r="E3589" s="42"/>
      <c r="F3589" s="30">
        <v>15.4</v>
      </c>
      <c r="G3589" s="19">
        <v>15.7</v>
      </c>
      <c r="H3589" s="19">
        <v>15.7809523809524</v>
      </c>
      <c r="I3589" s="32"/>
      <c r="J3589" s="33">
        <v>13.2080000000002</v>
      </c>
      <c r="K3589" s="33">
        <v>12.0588235294118</v>
      </c>
      <c r="L3589" s="33">
        <v>16.63</v>
      </c>
      <c r="M3589" s="7"/>
      <c r="N3589" s="7"/>
      <c r="O3589" s="19">
        <f>AVERAGE(D3590,H3590)</f>
        <v>18.2720779220779</v>
      </c>
      <c r="P3589" t="s" s="34">
        <v>17</v>
      </c>
    </row>
    <row r="3590" ht="16.6" customHeight="1">
      <c r="A3590" t="s" s="35">
        <v>18</v>
      </c>
      <c r="B3590" s="36">
        <f>AVERAGE(B3578:B3589)</f>
        <v>25.825</v>
      </c>
      <c r="C3590" s="36">
        <f>AVERAGE(C3578:C3589)</f>
        <v>25.95</v>
      </c>
      <c r="D3590" s="36">
        <f>AVERAGE(D3578:D3589)</f>
        <v>25.9925505050505</v>
      </c>
      <c r="E3590" s="82"/>
      <c r="F3590" s="36">
        <f>AVERAGE(F3578:F3589)</f>
        <v>10.225</v>
      </c>
      <c r="G3590" s="36">
        <f>AVERAGE(G3578:G3589)</f>
        <v>10.5166666666667</v>
      </c>
      <c r="H3590" s="36">
        <f>AVERAGE(H3578:H3589)</f>
        <v>10.5516053391053</v>
      </c>
      <c r="I3590" s="38"/>
      <c r="J3590" s="36">
        <f>AVERAGE(J3578:J3589)</f>
        <v>22.6060000000003</v>
      </c>
      <c r="K3590" s="36">
        <f>AVERAGE(K3578:K3589)</f>
        <v>23.3117647058824</v>
      </c>
      <c r="L3590" s="36">
        <f>AVERAGE(L3578:L3589)</f>
        <v>25.1648319662793</v>
      </c>
      <c r="M3590" s="7"/>
      <c r="N3590" s="7"/>
      <c r="O3590" s="19">
        <f>O3589-O3588</f>
        <v>0.2470779220779</v>
      </c>
      <c r="P3590" t="s" s="39">
        <v>19</v>
      </c>
    </row>
    <row r="3591" ht="16.6" customHeight="1">
      <c r="A3591" s="55"/>
      <c r="B3591" s="49"/>
      <c r="C3591" s="49"/>
      <c r="D3591" t="s" s="40">
        <v>55</v>
      </c>
      <c r="E3591" s="42"/>
      <c r="F3591" s="49"/>
      <c r="G3591" s="19"/>
      <c r="H3591" t="s" s="40">
        <v>21</v>
      </c>
      <c r="I3591" s="32"/>
      <c r="J3591" s="19"/>
      <c r="K3591" s="19"/>
      <c r="L3591" s="19"/>
      <c r="M3591" s="43"/>
      <c r="N3591" s="19"/>
      <c r="O3591" s="19"/>
      <c r="P3591" s="19"/>
    </row>
    <row r="3592" ht="16.6" customHeight="1">
      <c r="A3592" s="55"/>
      <c r="B3592" s="49"/>
      <c r="C3592" s="49"/>
      <c r="D3592" s="49"/>
      <c r="E3592" s="42"/>
      <c r="F3592" s="49"/>
      <c r="G3592" s="19"/>
      <c r="H3592" s="19"/>
      <c r="I3592" s="32"/>
      <c r="J3592" s="19"/>
      <c r="K3592" s="19"/>
      <c r="L3592" s="19"/>
      <c r="M3592" s="43"/>
      <c r="N3592" s="19"/>
      <c r="O3592" s="19"/>
      <c r="P3592" s="19"/>
    </row>
    <row r="3593" ht="46.65" customHeight="1">
      <c r="A3593" t="s" s="20">
        <v>1477</v>
      </c>
      <c r="B3593" t="s" s="21">
        <v>553</v>
      </c>
      <c r="C3593" t="s" s="22">
        <v>1478</v>
      </c>
      <c r="D3593" t="s" s="22">
        <v>1479</v>
      </c>
      <c r="E3593" s="80"/>
      <c r="F3593" t="s" s="21">
        <v>556</v>
      </c>
      <c r="G3593" t="s" s="24">
        <v>1478</v>
      </c>
      <c r="H3593" t="s" s="24">
        <v>1479</v>
      </c>
      <c r="I3593" s="32"/>
      <c r="J3593" t="s" s="21">
        <v>120</v>
      </c>
      <c r="K3593" t="s" s="26">
        <v>1480</v>
      </c>
      <c r="L3593" t="s" s="26">
        <v>1481</v>
      </c>
      <c r="M3593" t="s" s="45">
        <v>1482</v>
      </c>
      <c r="N3593" s="7"/>
      <c r="O3593" s="19"/>
      <c r="P3593" s="19"/>
    </row>
    <row r="3594" ht="16.6" customHeight="1">
      <c r="A3594" s="29">
        <v>44197</v>
      </c>
      <c r="B3594" s="30">
        <v>37.2</v>
      </c>
      <c r="C3594" s="19">
        <v>38.4</v>
      </c>
      <c r="D3594" s="19">
        <v>38.4</v>
      </c>
      <c r="E3594" s="42"/>
      <c r="F3594" s="30">
        <v>22.3</v>
      </c>
      <c r="G3594" s="19">
        <v>24.4</v>
      </c>
      <c r="H3594" s="19">
        <v>24.4</v>
      </c>
      <c r="I3594" s="32"/>
      <c r="J3594" s="33">
        <v>34.0360000000004</v>
      </c>
      <c r="K3594" s="33">
        <v>34.7515151515152</v>
      </c>
      <c r="L3594" s="33">
        <v>37.5</v>
      </c>
      <c r="M3594" s="7"/>
      <c r="N3594" s="7"/>
      <c r="O3594" s="19"/>
      <c r="P3594" s="19"/>
    </row>
    <row r="3595" ht="16.6" customHeight="1">
      <c r="A3595" s="29">
        <v>44228</v>
      </c>
      <c r="B3595" s="30">
        <v>36.6</v>
      </c>
      <c r="C3595" s="19">
        <v>36.925</v>
      </c>
      <c r="D3595" s="19">
        <v>36.925</v>
      </c>
      <c r="E3595" s="42"/>
      <c r="F3595" s="30">
        <v>21.9</v>
      </c>
      <c r="G3595" s="19">
        <v>23.25</v>
      </c>
      <c r="H3595" s="19">
        <v>23.25</v>
      </c>
      <c r="I3595" s="32"/>
      <c r="J3595" s="33">
        <v>32.7660000000004</v>
      </c>
      <c r="K3595" s="33">
        <v>32.1909090909091</v>
      </c>
      <c r="L3595" s="33">
        <v>40.05</v>
      </c>
      <c r="M3595" s="7"/>
      <c r="N3595" s="7"/>
      <c r="O3595" s="19"/>
      <c r="P3595" s="19"/>
    </row>
    <row r="3596" ht="16.6" customHeight="1">
      <c r="A3596" s="29">
        <v>44256</v>
      </c>
      <c r="B3596" s="30">
        <v>33.9</v>
      </c>
      <c r="C3596" s="19">
        <v>35.725</v>
      </c>
      <c r="D3596" s="19">
        <v>35.725</v>
      </c>
      <c r="E3596" s="42"/>
      <c r="F3596" s="30">
        <v>19.3</v>
      </c>
      <c r="G3596" s="19">
        <v>21.85</v>
      </c>
      <c r="H3596" s="19">
        <v>21.85</v>
      </c>
      <c r="I3596" s="32"/>
      <c r="J3596" s="33">
        <v>30.4800000000004</v>
      </c>
      <c r="K3596" s="33">
        <v>32.0818181818182</v>
      </c>
      <c r="L3596" s="33">
        <v>11.1</v>
      </c>
      <c r="M3596" s="7"/>
      <c r="N3596" s="7"/>
      <c r="O3596" s="19"/>
      <c r="P3596" s="19"/>
    </row>
    <row r="3597" ht="16.6" customHeight="1">
      <c r="A3597" s="29">
        <v>44287</v>
      </c>
      <c r="B3597" s="30">
        <v>29.2</v>
      </c>
      <c r="C3597" s="19">
        <v>31.825</v>
      </c>
      <c r="D3597" s="19">
        <v>31.825</v>
      </c>
      <c r="E3597" s="42"/>
      <c r="F3597" s="30">
        <v>14.6</v>
      </c>
      <c r="G3597" s="19">
        <v>16.7</v>
      </c>
      <c r="H3597" s="19">
        <v>16.7</v>
      </c>
      <c r="I3597" s="32"/>
      <c r="J3597" s="33">
        <v>36.3220000000004</v>
      </c>
      <c r="K3597" s="33">
        <v>35.5878787878788</v>
      </c>
      <c r="L3597" s="33">
        <v>6.45</v>
      </c>
      <c r="M3597" s="7"/>
      <c r="N3597" s="7"/>
      <c r="O3597" s="19"/>
      <c r="P3597" s="19"/>
    </row>
    <row r="3598" ht="16.6" customHeight="1">
      <c r="A3598" s="29">
        <v>44317</v>
      </c>
      <c r="B3598" s="30">
        <v>23.3</v>
      </c>
      <c r="C3598" s="19">
        <v>24.725</v>
      </c>
      <c r="D3598" s="19">
        <v>24.725</v>
      </c>
      <c r="E3598" s="42"/>
      <c r="F3598" s="30">
        <v>9.6</v>
      </c>
      <c r="G3598" s="19">
        <v>9.275</v>
      </c>
      <c r="H3598" s="19">
        <v>9.275</v>
      </c>
      <c r="I3598" s="32"/>
      <c r="J3598" s="33">
        <v>27.4320000000003</v>
      </c>
      <c r="K3598" s="33">
        <v>29.1272727272727</v>
      </c>
      <c r="L3598" s="33">
        <v>8.550000000000001</v>
      </c>
      <c r="M3598" s="7"/>
      <c r="N3598" s="7"/>
      <c r="O3598" s="19"/>
      <c r="P3598" s="19"/>
    </row>
    <row r="3599" ht="16.6" customHeight="1">
      <c r="A3599" s="29">
        <v>44348</v>
      </c>
      <c r="B3599" s="30">
        <v>19.2</v>
      </c>
      <c r="C3599" s="19">
        <v>21.025</v>
      </c>
      <c r="D3599" s="19">
        <v>21.025</v>
      </c>
      <c r="E3599" s="42"/>
      <c r="F3599" s="30">
        <v>6.4</v>
      </c>
      <c r="G3599" s="19">
        <v>6.4</v>
      </c>
      <c r="H3599" s="19">
        <v>6.4</v>
      </c>
      <c r="I3599" s="32"/>
      <c r="J3599" s="33">
        <v>24.1300000000003</v>
      </c>
      <c r="K3599" s="33">
        <v>25.3363636363636</v>
      </c>
      <c r="L3599" s="33">
        <v>11.5</v>
      </c>
      <c r="M3599" s="7"/>
      <c r="N3599" s="7"/>
      <c r="O3599" s="19"/>
      <c r="P3599" s="19"/>
    </row>
    <row r="3600" ht="16.6" customHeight="1">
      <c r="A3600" s="29">
        <v>44378</v>
      </c>
      <c r="B3600" s="30">
        <v>18.7</v>
      </c>
      <c r="C3600" s="19">
        <v>22.4666666666667</v>
      </c>
      <c r="D3600" s="19">
        <v>22.4666666666667</v>
      </c>
      <c r="E3600" s="42"/>
      <c r="F3600" s="30">
        <v>4.9</v>
      </c>
      <c r="G3600" s="19">
        <v>5.4</v>
      </c>
      <c r="H3600" s="19">
        <v>5.4</v>
      </c>
      <c r="I3600" s="32"/>
      <c r="J3600" s="33">
        <v>12.1920000000001</v>
      </c>
      <c r="K3600" s="33">
        <v>12.3757575757576</v>
      </c>
      <c r="L3600" s="33">
        <v>1.5</v>
      </c>
      <c r="M3600" s="7"/>
      <c r="N3600" s="7"/>
      <c r="O3600" s="19"/>
      <c r="P3600" s="19"/>
    </row>
    <row r="3601" ht="16.6" customHeight="1">
      <c r="A3601" s="29">
        <v>44409</v>
      </c>
      <c r="B3601" s="30">
        <v>21.2</v>
      </c>
      <c r="C3601" s="19">
        <v>23.2</v>
      </c>
      <c r="D3601" s="19">
        <v>23.2</v>
      </c>
      <c r="E3601" s="42"/>
      <c r="F3601" s="30">
        <v>6.5</v>
      </c>
      <c r="G3601" s="19">
        <v>7.16666666666667</v>
      </c>
      <c r="H3601" s="19">
        <v>7.16666666666667</v>
      </c>
      <c r="I3601" s="32"/>
      <c r="J3601" s="33">
        <v>9.90600000000012</v>
      </c>
      <c r="K3601" s="33">
        <v>9.951515151515149</v>
      </c>
      <c r="L3601" s="33">
        <v>3.2</v>
      </c>
      <c r="M3601" s="7"/>
      <c r="N3601" s="7"/>
      <c r="O3601" s="19"/>
      <c r="P3601" s="19"/>
    </row>
    <row r="3602" ht="16.6" customHeight="1">
      <c r="A3602" s="29">
        <v>44440</v>
      </c>
      <c r="B3602" s="30">
        <v>25.7</v>
      </c>
      <c r="C3602" s="19">
        <v>29.2666666666667</v>
      </c>
      <c r="D3602" s="19">
        <v>29.2666666666667</v>
      </c>
      <c r="E3602" s="42"/>
      <c r="F3602" s="30">
        <v>9.6</v>
      </c>
      <c r="G3602" s="19">
        <v>11.5666666666667</v>
      </c>
      <c r="H3602" s="19">
        <v>11.5666666666667</v>
      </c>
      <c r="I3602" s="32"/>
      <c r="J3602" s="33">
        <v>5.33400000000007</v>
      </c>
      <c r="K3602" s="33">
        <v>5.15757575757576</v>
      </c>
      <c r="L3602" s="33">
        <v>0.2</v>
      </c>
      <c r="M3602" s="7"/>
      <c r="N3602" s="7"/>
      <c r="O3602" s="19"/>
      <c r="P3602" s="19"/>
    </row>
    <row r="3603" ht="16.6" customHeight="1">
      <c r="A3603" s="29">
        <v>44470</v>
      </c>
      <c r="B3603" s="30">
        <v>29.7</v>
      </c>
      <c r="C3603" s="19">
        <v>33.5666666666667</v>
      </c>
      <c r="D3603" s="19">
        <v>33.5666666666667</v>
      </c>
      <c r="E3603" s="42"/>
      <c r="F3603" s="30">
        <v>13.1</v>
      </c>
      <c r="G3603" s="19">
        <v>16.6</v>
      </c>
      <c r="H3603" s="19">
        <v>16.6</v>
      </c>
      <c r="I3603" s="32"/>
      <c r="J3603" s="33">
        <v>6.60400000000008</v>
      </c>
      <c r="K3603" s="33">
        <v>6.50588235294118</v>
      </c>
      <c r="L3603" s="33">
        <v>7.33333333333333</v>
      </c>
      <c r="M3603" s="7"/>
      <c r="N3603" s="7"/>
      <c r="O3603" s="19"/>
      <c r="P3603" s="19"/>
    </row>
    <row r="3604" ht="16.6" customHeight="1">
      <c r="A3604" s="29">
        <v>44501</v>
      </c>
      <c r="B3604" s="30">
        <v>34.3</v>
      </c>
      <c r="C3604" s="19">
        <v>35.775</v>
      </c>
      <c r="D3604" s="19">
        <v>35.775</v>
      </c>
      <c r="E3604" s="42"/>
      <c r="F3604" s="30">
        <v>18.1</v>
      </c>
      <c r="G3604" s="19">
        <v>22.96</v>
      </c>
      <c r="H3604" s="19">
        <v>22.96</v>
      </c>
      <c r="I3604" s="32"/>
      <c r="J3604" s="33">
        <v>8.1280000000001</v>
      </c>
      <c r="K3604" s="33">
        <v>7.52647058823529</v>
      </c>
      <c r="L3604" s="33">
        <v>21.05</v>
      </c>
      <c r="M3604" s="7"/>
      <c r="N3604" s="7"/>
      <c r="O3604" s="19">
        <f>AVERAGE(B3606,F3606)</f>
        <v>21.3791666666667</v>
      </c>
      <c r="P3604" t="s" s="34">
        <v>16</v>
      </c>
    </row>
    <row r="3605" ht="16.6" customHeight="1">
      <c r="A3605" s="29">
        <v>44531</v>
      </c>
      <c r="B3605" s="30">
        <v>36.8</v>
      </c>
      <c r="C3605" s="19">
        <v>38.4</v>
      </c>
      <c r="D3605" s="19">
        <v>38.4</v>
      </c>
      <c r="E3605" s="42"/>
      <c r="F3605" s="30">
        <v>21</v>
      </c>
      <c r="G3605" s="19">
        <v>26.12</v>
      </c>
      <c r="H3605" s="19">
        <v>26.12</v>
      </c>
      <c r="I3605" s="32"/>
      <c r="J3605" s="33">
        <v>19.8120000000002</v>
      </c>
      <c r="K3605" s="33">
        <v>18.7264705882353</v>
      </c>
      <c r="L3605" s="33">
        <v>16.45</v>
      </c>
      <c r="M3605" s="7"/>
      <c r="N3605" s="7"/>
      <c r="O3605" s="19">
        <f>AVERAGE(D3606,H3606)</f>
        <v>23.4578472222223</v>
      </c>
      <c r="P3605" t="s" s="34">
        <v>17</v>
      </c>
    </row>
    <row r="3606" ht="16.6" customHeight="1">
      <c r="A3606" t="s" s="35">
        <v>18</v>
      </c>
      <c r="B3606" s="36">
        <f>AVERAGE(B3594:B3605)</f>
        <v>28.8166666666667</v>
      </c>
      <c r="C3606" s="36">
        <f>AVERAGE(C3594:C3605)</f>
        <v>30.9416666666667</v>
      </c>
      <c r="D3606" s="36">
        <f>AVERAGE(D3594:D3605)</f>
        <v>30.9416666666667</v>
      </c>
      <c r="E3606" s="82"/>
      <c r="F3606" s="36">
        <f>AVERAGE(F3594:F3605)</f>
        <v>13.9416666666667</v>
      </c>
      <c r="G3606" s="36">
        <f>AVERAGE(G3594:G3605)</f>
        <v>15.9740277777778</v>
      </c>
      <c r="H3606" s="36">
        <f>AVERAGE(H3594:H3605)</f>
        <v>15.9740277777778</v>
      </c>
      <c r="I3606" s="38"/>
      <c r="J3606" s="36">
        <f>AVERAGE(J3594:J3605)</f>
        <v>20.5951666666669</v>
      </c>
      <c r="K3606" s="36">
        <f>AVERAGE(K3594:K3605)</f>
        <v>20.7766191325015</v>
      </c>
      <c r="L3606" s="36">
        <f>AVERAGE(L3594:L3605)</f>
        <v>13.7402777777778</v>
      </c>
      <c r="M3606" s="7"/>
      <c r="N3606" s="7"/>
      <c r="O3606" s="19">
        <f>O3605-O3604</f>
        <v>2.0786805555556</v>
      </c>
      <c r="P3606" t="s" s="39">
        <v>19</v>
      </c>
    </row>
    <row r="3607" ht="16.6" customHeight="1">
      <c r="A3607" s="55"/>
      <c r="B3607" s="49"/>
      <c r="C3607" s="49"/>
      <c r="D3607" s="49"/>
      <c r="E3607" s="76"/>
      <c r="F3607" s="49"/>
      <c r="G3607" s="49"/>
      <c r="H3607" t="s" s="40">
        <v>21</v>
      </c>
      <c r="I3607" s="76"/>
      <c r="J3607" s="19"/>
      <c r="K3607" s="19"/>
      <c r="L3607" s="19"/>
      <c r="M3607" s="43"/>
      <c r="N3607" s="19"/>
      <c r="O3607" s="19"/>
      <c r="P3607" s="19"/>
    </row>
    <row r="3608" ht="19.1" customHeight="1">
      <c r="A3608" s="84"/>
      <c r="B3608" s="85"/>
      <c r="C3608" s="85"/>
      <c r="D3608" s="85"/>
      <c r="E3608" s="85"/>
      <c r="F3608" s="85"/>
      <c r="G3608" s="85"/>
      <c r="H3608" s="85"/>
      <c r="I3608" s="86"/>
      <c r="J3608" s="86"/>
      <c r="K3608" s="86"/>
      <c r="L3608" s="86"/>
      <c r="M3608" s="87"/>
      <c r="N3608" s="19"/>
      <c r="O3608" s="19"/>
      <c r="P3608" s="19"/>
    </row>
    <row r="3609" ht="51.15" customHeight="1">
      <c r="A3609" t="s" s="88">
        <v>1483</v>
      </c>
      <c r="B3609" t="s" s="89">
        <v>1484</v>
      </c>
      <c r="C3609" t="s" s="90">
        <v>1485</v>
      </c>
      <c r="D3609" t="s" s="91">
        <v>1486</v>
      </c>
      <c r="E3609" s="92"/>
      <c r="F3609" t="s" s="93">
        <v>1487</v>
      </c>
      <c r="G3609" t="s" s="94">
        <v>1488</v>
      </c>
      <c r="H3609" t="s" s="95">
        <v>1486</v>
      </c>
      <c r="I3609" s="96"/>
      <c r="J3609" t="s" s="97">
        <v>1489</v>
      </c>
      <c r="K3609" t="s" s="98">
        <v>1490</v>
      </c>
      <c r="L3609" t="s" s="99">
        <v>1491</v>
      </c>
      <c r="M3609" s="100"/>
      <c r="N3609" s="19"/>
      <c r="O3609" s="19"/>
      <c r="P3609" s="19"/>
    </row>
    <row r="3610" ht="31.15" customHeight="1">
      <c r="A3610" t="s" s="101">
        <v>1492</v>
      </c>
      <c r="B3610" s="102">
        <f>SUM(SUM(B16,B32,B48,B64,B80,B96,B112,B128,B144,B160,B176,B192,B208,B224,B240,B256,B272,B288,B304,B320,B336,B352,B368,B384,B400,B416,B432,B448,B464,B480),SUM(B496,B512,B528,B544,B560,B576,B592,B608,B624,B640,B656,B672,B688,B704,B720,B736,B752,B768,B784,B800,B816,B832,B848,B864,B880,B896,B912,B928,B944,B960),SUM(B976,B992,B1008,B1024,B1040,B1056,B1072,B1088,B1104,B1120,B1136,B1152,B1169,B1185,B1201,B1217,B1233,B1249,B1265,B1281,B1297,B1313,B1329,B1345,B1361,B1377,B1393,B1409,B1425,B1441),SUM(B1457,B1473,B1489,B1505,B1521,B1537,B1553,B1569,B1585,B1601,B1617,B1633,B1649,B1665,B1681,B1698,B1714,B1730,B1746,B1762,B1778,B1794,B1810,B1827,B1843,B1859,B1875,B1892,B1908,B1924),SUM(B1940,B1956,B1972,B1988,B2004,B2020,B2036,B2052,B2068,B2084,B2100,B2116,B2132,B2148,B2164,B2180,B2196,B2212,B2228,B2244,B2260,B2276,B2292,B2308,B2324,B2340,B2356,B2372,B2388,B2404),SUM(B2420,B2436,B2452,B2468,B2484,B2500,B2516,B2532,B2548,B2564,B2580,B2596,B2612,B2628,B2644,B2660,B2676,B2692,B2708,B2724,B2740,B2757,B2773,B2789,B2805,B2821,B2837,B2853,B2869,B2885),SUM(B2901,B2917,B2933,B2949,B2965,B2981,B2997,B3013,B3029,B3046,B3062,B3078,B3094,B3110,B3126,B3142,B3158,B3174,B3190,B3206,B3222,B3238,B3254,B3270,B3286,B3302,B3318,B3334,B3350,B3366),B3382,B3398,B3414,B3430,B3446,B3462,B3478,B3494,B3510,B3526,B3542,B3558,B3574,B3590,B3606)/225</f>
        <v>24.2623333333333</v>
      </c>
      <c r="C3610" s="103">
        <f>SUM(SUM(C16,C32,C48,C64,C80,C96,C112,C128,C144,C160,C176,C192,C208,C224,C240,C256,C272,C288,C304,C320,C336,C352,C368,C384,C400,C416,C432,C448,C464,C480),SUM(C496,C512,C528,C544,C560,C576,C592,C608,C624,C640,C656,C672,C688,C704,C720,C736,C752,C768,C784,C800,C816,C832,C848,C864,C880,C896,C912,C928,C944,C960),SUM(C976,C992,C1008,C1024,C1040,C1056,C1072,C1088,C1104,C1120,C1136,C1152,C1169,C1185,C1201,C1217,C1233,C1249,C1265,C1281,C1297,C1313,C1329,C1345,C1361,C1377,C1393,C1409,C1425,C1441),SUM(C1457,C1473,C1489,C1505,C1521,C1537,C1553,C1569,C1585,C1601,C1617,C1633,C1649,C1665,C1681,C1698,C1714,C1730,C1746,C1762,C1778,C1794,C1810,C1827,C1843,C1859,C1875,C1892,C1908,C1924),SUM(C1940,C1956,C1972,C1988,C2004,C2020,C2036,C2052,C2068,C2084,C2100,C2116,C2132,C2148,C2164,C2180,C2196,C2212,C2228,C2244,C2260,C2276,C2292,C2308,C2324,C2340,C2356,C2372,C2388,C2404),SUM(C2420,C2436,C2452,C2468,C2484,C2500,C2516,C2532,C2548,C2564,C2580,C2596,C2612,C2628,C2644,C2660,C2676,C2692,C2708,C2724,C2740,C2757,C2773,C2789,C2805,C2821,C2837,C2853,C2869,C2885),SUM(C2901,C2917,C2933,C2949,C2965,C2981,C2997,C3013,C3029,C3046,C3062,C3078,C3094,C3110,C3126,C3142,C3158,C3174,C3190,C3206,C3222,C3238,C3254,C3270,C3286,C3302,C3318,C3334,C3350,C3366),C3382,C3398,C3414,C3430,C3446,C3462,C3478,C3494,C3510,C3526,C3542,C3558,C3574,C3590,C3606)/225</f>
        <v>24.5382865961199</v>
      </c>
      <c r="D3610" s="104">
        <f>SUM(SUM(D16,D32,D48,D64,D80,D96,D112,D128,D144,D160,D176,D192,D208,D224,D240,D256,D272,D288,D304,D320,D336,D352,D368,D384,D400,D416,D432,D448,D464,D480),SUM(D496,D512,D528,D544,D560,D576,D592,D608,D624,D640,D656,D672,D688,D704,D720,D736,D752,D768,D784,D800,D816,D832,D848,D864,D880,D896,D912,D928,D944,D960),SUM(D976,D992,D1008,D1024,D1040,D1056,D1072,D1088,D1104,D1120,D1136,D1152,D1169,D1185,D1201,D1217,D1233,D1249,D1265,D1281,D1297,D1313,D1329,D1345,D1361,D1377,D1393,D1409,D1425,D1441),SUM(D1457,D1473,D1489,D1505,D1521,D1537,D1553,D1569,D1585,D1601,D1617,D1633,D1649,D1665,D1681,D1698,D1714,D1730,D1746,D1762,D1778,D1794,D1810,D1827,D1843,D1859,D1875,D1892,D1908,D1924),SUM(D1940,D1956,D1972,D1988,D2004,D2020,D2036,D2052,D2068,D2084,D2100,D2116,D2132,D2148,D2164,D2180,D2196,D2212,D2228,D2244,D2260,D2276,D2292,D2308,D2324,D2340,D2356,D2372,D2388,D2404),SUM(D2420,D2436,D2452,D2468,D2484,D2500,D2516,D2532,D2548,D2564,D2580,D2596,D2612,D2628,D2644,D2660,D2676,D2692,D2708,D2724,D2740,D2757,D2773,D2789,D2805,D2821,D2837,D2853,D2869,D2885),SUM(D2901,D2917,D2933,D2949,D2965,D2981,D2997,D3013,D3029,D3046,D3062,D3078,D3094,D3110,D3126,D3142,D3158,D3174,D3190,D3206,D3222,D3238,D3254,D3270,D3286,D3302,D3318,D3334,D3350,D3366),D3382,D3398,D3414,D3430,D3446,D3462,D3478,D3494,D3510,D3526,D3542,D3558,D3574,D3590,D3606)/225</f>
        <v>24.8578280523716</v>
      </c>
      <c r="E3610" s="105"/>
      <c r="F3610" s="106">
        <f>SUM(SUM(F16,F32,F48,F64,F80,F96,F112,F128,F144,F160,F176,F192,F208,F224,F240,F256,F272,F288,F304,F320,F336,F352,F368,F384,F400,F416,F432,F448,F464,F480),SUM(F496,F512,F528,F544,F560,F576,F592,F608,F624,F640,F656,F672,F688,F704,F720,F736,F752,F768,F784,F800,F816,F832,F848,F864,F880,F896,F912,F928,F944,F960),SUM(F976,F992,F1008,F1024,F1040,F1056,F1072,F1088,F1104,F1120,F1136,F1152,F1169,F1185,F1201,F1217,F1233,F1249,F1265,F1281,F1297,F1313,F1329,F1345,F1361,F1377,F1393,F1409,F1425,F1441),SUM(F1457,F1473,F1489,F1505,F1521,F1537,F1553,F1569,F1585,F1601,F1617,F1633,F1649,F1665,F1681,F1698,F1714,F1730,F1746,F1762,F1778,F1794,F1810,F1827,F1843,F1859,F1875,F1892,F1908,F1924),SUM(F1940,F1956,F1972,F1988,F2004,F2020,F2036,F2052,F2068,F2084,F2100,F2116,F2132,F2148,F2164,F2180,F2196,F2212,F2228,F2244,F2260,F2276,F2292,F2308,F2324,F2340,F2356,F2372,F2388,F2404),SUM(F2420,F2436,F2452,F2468,F2484,F2500,F2516,F2532,F2548,F2564,F2580,F2596,F2612,F2628,F2644,F2660,F2676,F2692,F2708,F2724,F2740,F2757,F2773,F2789,F2805,F2821,F2837,F2853,F2869,F2885),SUM(F2901,F2917,F2933,F2949,F2965,F2981,F2997,F3013,F3029,F3046,F3062,F3078,F3094,F3110,F3126,F3142,F3158,F3174,F3190,F3206,F3222,F3238,F3254,F3270,F3286,F3302,F3318,F3334,F3350,F3366),F3382,F3398,F3414,F3430,F3446,F3462,F3478,F3494,F3510,F3526,F3542,F3558,F3574,F3590,F3606)/225</f>
        <v>11.7552222222222</v>
      </c>
      <c r="G3610" s="103">
        <f>SUM(SUM(G16,G32,G48,G64,G80,G96,G112,G128,G144,G160,G176,G192,G208,G224,G240,G256,G272,G288,G304,G320,G336,G352,G368,G384,G400,G416,G432,G448,G464,G480),SUM(G496,G512,G528,G544,G560,G576,G592,G608,G624,G640,G656,G672,G688,G704,G720,G736,G752,G768,G784,G800,G816,G832,G848,G864,G880,G896,G912,G928,G944,G960),SUM(G976,G992,G1008,G1024,G1040,G1056,G1072,G1088,G1104,G1120,G1136,G1152,G1169,G1185,G1201,G1217,G1233,G1249,G1265,G1281,G1297,G1313,G1329,G1345,G1361,G1377,G1393,G1409,G1425,G1441),SUM(G1457,G1473,G1489,G1505,G1521,G1537,G1553,G1569,G1585,G1601,G1617,G1633,G1649,G1665,G1681,G1698,G1714,G1730,G1746,G1762,G1778,G1794,G1810,G1827,G1843,G1859,G1875,G1892,G1908,G1924),SUM(G1940,G1956,G1972,G1988,G2004,G2020,G2036,G2052,G2068,G2084,G2100,G2116,G2132,G2148,G2164,G2180,G2196,G2212,G2228,G2244,G2260,G2276,G2292,G2308,G2324,G2340,G2356,G2372,G2388,G2404),SUM(G2420,G2436,G2452,G2468,G2484,G2500,G2516,G2532,G2548,G2564,G2580,G2596,G2612,G2628,G2644,G2660,G2676,G2692,G2708,G2724,G2740,G2757,G2773,G2789,G2805,G2821,G2837,G2853,G2869,G2885),SUM(G2901,G2917,G2933,G2949,G2965,G2981,G2997,G3013,G3029,G3046,G3062,G3078,G3094,G3110,G3126,G3142,G3158,G3174,G3190,G3206,G3222,G3238,G3254,G3270,G3286,G3302,G3318,G3334,G3350,G3366),G3382,G3398,G3414,G3430,G3446,G3462,G3478,G3494,G3510,G3526,G3542,G3558,G3574,G3590,G3606)/225</f>
        <v>12.0883929012346</v>
      </c>
      <c r="H3610" s="104">
        <f>SUM(SUM(H16,H32,H48,H64,H80,H96,H112,H128,H144,H160,H176,H192,H208,H224,H240,H256,H272,H288,H304,H320,H336,H352,H368,H384,H400,H416,H432,H448,H464,H480),SUM(H496,H512,H528,H544,H560,H576,H592,H608,H624,H640,H656,H672,H688,H704,H720,H736,H752,H768,H784,H800,H816,H832,H848,H864,H880,H896,H912,H928,H944,H960),SUM(H976,H992,H1008,H1024,H1040,H1056,H1072,H1088,H1104,H1120,H1136,H1152,H1169,H1185,H1201,H1217,H1233,H1249,H1265,H1281,H1297,H1313,H1329,H1345,H1361,H1377,H1393,H1409,H1425,H1441),SUM(H1457,H1473,H1489,H1505,H1521,H1537,H1553,H1569,H1585,H1601,H1617,H1633,H1649,H1665,H1681,H1698,H1714,H1730,H1746,H1762,H1778,H1794,H1810,H1827,H1843,H1859,H1875,H1892,H1908,H1924),SUM(H1940,H1956,H1972,H1988,H2004,H2020,H2036,H2052,H2068,H2084,H2100,H2116,H2132,H2148,H2164,H2180,H2196,H2212,H2228,H2244,H2260,H2276,H2292,H2308,H2324,H2340,H2356,H2372,H2388,H2404),SUM(H2420,H2436,H2452,H2468,H2484,H2500,H2516,H2532,H2548,H2564,H2580,H2596,H2612,H2628,H2644,H2660,H2676,H2692,H2708,H2724,H2740,H2757,H2773,H2789,H2805,H2821,H2837,H2853,H2869,H2885),SUM(H2901,H2917,H2933,H2949,H2965,H2981,H2997,H3013,H3029,H3046,H3062,H3078,H3094,H3110,H3126,H3142,H3158,H3174,H3190,H3206,H3222,H3238,H3254,H3270,H3286,H3302,H3318,H3334,H3350,H3366),H3382,H3398,H3414,H3430,H3446,H3462,H3478,H3494,H3510,H3526,H3542,H3558,H3574,H3590,H3606)/225</f>
        <v>12.2904641230023</v>
      </c>
      <c r="I3610" s="107"/>
      <c r="J3610" s="106">
        <f>SUM(SUM(J16,J32,J48,J64,J80,J96,J112,J128,J144,J160,J176,J192,J208,J224,J240,J256,J272,J288,J304,J320,J336,J352,J368,J384,J400,J416,J432,J448,J464,J480),SUM(J496,J512,J528,J544,J560,J576,J592,J608,J624,J640,J656,J672,J688,J704,J720,J736,J752,J768,J784,J800,J816,J832,J848,J864,J880,J896,J912,J928,J944,J960),SUM(J976,J992,J1008,J1024,J1040,J1056,J1072,J1088,J1104,J1120,J1136,J1152,J1169,J1185,J1201,J1217,J1233,J1249,J1265,J1281,J1297,J1313,J1329,J1345,J1361,J1377,J1393,J1409,J1425,J1441),SUM(J1457,J1473,J1489,J1505,J1521,J1537,J1553,J1569,J1585,J1601,J1617,J1633,J1649,J1665,J1681,J1698,J1714,J1730,J1746,J1762,J1778,J1794,J1810,J1827,J1843,J1859,J1875,J1892,J1908,J1924),SUM(J1940,J1956,J1972,J1988,J2004,J2020,J2036,J2052,J2068,J2084,J2100,J2116,J2132,J2148,J2164,J2180,J2196,J2212,J2228,J2244,J2260,J2276,J2292,J2308,J2324,J2340,J2356,J2372,J2388,J2404),SUM(J2420,J2436,J2452,J2468,J2484,J2500,J2516,J2532,J2548,J2564,J2580,J2596,J2612,J2628,J2644,J2660,J2676,J2692,J2708,J2724,J2740,J2757,J2773,J2789,J2805,J2821,J2837,J2853,J2869,J2885),SUM(J2901,J2917,J2933,J2949,J2965,J2981,J2997,J3013,J3029,J3046,J3062,J3078,J3094,J3110,J3126,J3142,J3158,J3174,J3190,J3206,J3222,J3238,J3254,J3270,J3286,J3302,J3318,J3334,J3350,J3366),J3382,J3398,J3414,J3430,J3446,J3462,J3478,J3494,J3510,J3526,J3542,J3558,J3574,J3590,J3606)/225</f>
        <v>57.8584718518526</v>
      </c>
      <c r="K3610" s="103">
        <f>SUM(SUM(K16,K32,K48,K64,K80,K96,K112,K128,K144,K160,K176,K192,K208,K224,K240,K256,K272,K288,K304,K320,K336,K352,K368,K384,K400,K416,K432,K448,K464,K480),SUM(K496,K512,K528,K544,K560,K576,K592,K608,K624,K640,K656,K672,K688,K704,K720,K736,K752,K768,K784,K800,K816,K832,K848,K864,K880,K896,K912,K928,K944,K960),SUM(K976,K992,K1008,K1024,K1040,K1056,K1072,K1088,K1104,K1120,K1136,K1152,K1169,K1185,K1201,K1217,K1233,K1249,K1265,K1281,K1297,K1313,K1329,K1345,K1361,K1377,K1393,K1409,K1425,K1441),SUM(K1457,K1473,K1489,K1505,K1521,K1537,K1553,K1569,K1585,K1601,K1617,K1633,K1649,K1665,K1681,K1698,K1714,K1730,K1746,K1762,K1778,K1794,K1810,K1827,K1843,K1859,K1875,K1892,K1908,K1924),SUM(K1940,K1956,K1972,K1988,K2004,K2020,K2036,K2052,K2068,K2084,K2100,K2116,K2132,K2148,K2164,K2180,K2196,K2212,K2228,K2244,K2260,K2276,K2292,K2308,K2324,K2340,K2356,K2372,K2388,K2404),SUM(K2420,K2436,K2452,K2468,K2484,K2500,K2516,K2532,K2548,K2564,K2580,K2596,K2612,K2628,K2644,K2660,K2676,K2692,K2708,K2724,K2740,K2757,K2773,K2789,K2805,K2821,K2837,K2853,K2869,K2885),SUM(K2901,K2917,K2933,K2949,K2965,K2981,K2997,K3013,K3029,K3046,K3062,K3078,K3094,K3110,K3126,K3142,K3158,K3174,K3190,K3206,K3222,K3238,K3254,K3270,K3286,K3302,K3318,K3334,K3350,K3366),K3382,K3398,K3414,K3430,K3446,K3462,K3478,K3494,K3510,K3526,K3542,K3558,K3574,K3590,K3606)/225</f>
        <v>56.9366723791821</v>
      </c>
      <c r="L3610" s="108">
        <f>SUM(SUM(L16,L32,L48,L64,L80,L96,L112,L128,L144,L160,L176,L192,L208,L224,L240,L256,L272,L288,L304,L320,L336,L352,L368,L384,L400,L416,L432,L448,L464,L480),SUM(L496,L512,L528,L544,L560,L576,L592,L608,L624,L640,L656,L672,L688,L704,L720,L736,L752,L768,L784,L800,L816,L832,L848,L864,L880,L896,L912,L928,L944,L960),SUM(L976,L992,L1008,L1024,L1040,L1056,L1072,L1088,L1104,L1120,L1136,L1152,L1169,L1185,L1201,L1217,L1233,L1249,L1265,L1281,L1297,L1313,L1329,L1345,L1361,L1377,L1393,L1409,L1425,L1441),SUM(L1457,L1473,L1489,L1505,L1521,L1537,L1553,L1569,L1585,L1601,L1617,L1633,L1649,L1665,L1681,L1698,L1714,L1730,L1746,L1762,L1778,L1794,L1810,L1827,L1843,L1859,L1875,L1892,L1908,L1924),SUM(L1940,L1956,L1972,L1988,L2004,L2020,L2036,L2052,L2068,L2084,L2100,L2116,L2132,L2148,L2164,L2180,L2196,L2212,L2228,L2244,L2260,L2276,L2292,L2308,L2324,L2340,L2356,L2372,L2388,L2404),SUM(L2420,L2436,L2452,L2468,L2484,L2500,L2516,L2532,L2548,L2564,L2580,L2596,L2612,L2628,L2644,L2660,L2676,L2692,L2708,L2724,L2740,L2757,L2773,L2789,L2805,L2821,L2837,L2853,L2869,L2885),SUM(L2901,L2917,L2933,L2949,L2965,L2981,L2997,L3013,L3029,L3046,L3062,L3078,L3094,L3110,L3126,L3142,L3158,L3174,L3190,L3206,L3222,L3238,L3254,L3270,L3286,L3302,L3318,L3334,L3350,L3366),L3382,L3398,L3414,L3430,L3446,L3462,L3478,L3494,L3510,L3526,L3542,L3558,L3574,L3590,L3606)/225</f>
        <v>53.8512189751965</v>
      </c>
      <c r="M3610" s="100"/>
      <c r="N3610" s="19"/>
      <c r="O3610" s="19"/>
      <c r="P3610" s="19"/>
    </row>
    <row r="3611" ht="31.15" customHeight="1">
      <c r="A3611" t="s" s="101">
        <v>1493</v>
      </c>
      <c r="B3611" s="102">
        <f>SUM(SUM(B16,B32,B48,B64,B80,B96,B112,B128,B144,B160,B176,B192,B208,B224,B240,B256,B272,B288,B304,B320,B336,B352,B368,B384,B400,B416,B432,B448,B464,B480),SUM(B496,B512,B528,B544,B560,B576,B592,B608,B624,B640,B656,B672,B688,B704,B720,B736,B752,B768,B784,B800,B816,B832,B848,B864,B880,B896,B912,B928,B944,B960),B976,B992,B1008,B1024,B1040,B1056,B1072,B1088,B1104,B1120,B1136,B1152)/72</f>
        <v>23.2612268518519</v>
      </c>
      <c r="C3611" s="103">
        <f>SUM(SUM(C16,C32,C48,C64,C80,C96,C112,C128,C144,C160,C176,C192,C208,C224,C240,C256,C272,C288,C304,C320,C336,C352,C368,C384,C400,C416,C432,C448,C464,C480),SUM(C496,C512,C528,C544,C560,C576,C592,C608,C624,C640,C656,C672,C688,C704,C720,C736,C752,C768,C784,C800,C816,C832,C848,C864,C880,C896,C912,C928,C944,C960),C976,C992,C1008,C1024,C1040,C1056,C1072,C1088,C1104,C1120,C1136,C1152)/72</f>
        <v>23.2146971450617</v>
      </c>
      <c r="D3611" s="104">
        <f>SUM(SUM(D16,D32,D48,D64,D80,D96,D112,D128,D144,D160,D176,D192,D208,D224,D240,D256,D272,D288,D304,D320,D336,D352,D368,D384,D400,D416,D432,D448,D464,D480),SUM(D496,D512,D528,D544,D560,D576,D592,D608,D624,D640,D656,D672,D688,D704,D720,D736,D752,D768,D784,D800,D816,D832,D848,D864,D880,D896,D912,D928,D944,D960),D976,D992,D1008,D1024,D1040,D1056,D1072,D1088,D1104,D1120,D1136,D1152)/72</f>
        <v>23.550530929333</v>
      </c>
      <c r="E3611" s="105"/>
      <c r="F3611" s="106">
        <f>SUM(SUM(F16,F32,F48,F64,F80,F96,F112,F128,F144,F160,F176,F192,F208,F224,F240,F256,F272,F288,F304,F320,F336,F352,F368,F384,F400,F416,F432,F448,F464,F480),SUM(F496,F512,F528,F544,F560,F576,F592,F608,F624,F640,F656,F672,F688,F704,F720,F736,F752,F768,F784,F800,F816,F832,F848,F864,F880,F896,F912,F928,F944,F960),F976,F992,F1008,F1024,F1040,F1056,F1072,F1088,F1104,F1120,F1136,F1152)/72</f>
        <v>9.799305555555559</v>
      </c>
      <c r="G3611" s="103">
        <f>SUM(SUM(G16,G32,G48,G64,G80,G96,G112,G128,G144,G160,G176,G192,G208,G224,G240,G256,G272,G288,G304,G320,G336,G352,G368,G384,G400,G416,G432,G448,G464,G480),SUM(G496,G512,G528,G544,G560,G576,G592,G608,G624,G640,G656,G672,G688,G704,G720,G736,G752,G768,G784,G800,G816,G832,G848,G864,G880,G896,G912,G928,G944,G960),G976,G992,G1008,G1024,G1040,G1056,G1072,G1088,G1104,G1120,G1136,G1152)/72</f>
        <v>10.1391087962963</v>
      </c>
      <c r="H3611" s="104">
        <f>SUM(SUM(H16,H32,H48,H64,H80,H96,H112,H128,H144,H160,H176,H192,H208,H224,H240,H256,H272,H288,H304,H320,H336,H352,H368,H384,H400,H416,H432,H448,H464,H480),SUM(H496,H512,H528,H544,H560,H576,H592,H608,H624,H640,H656,H672,H688,H704,H720,H736,H752,H768,H784,H800,H816,H832,H848,H864,H880,H896,H912,H928,H944,H960),H976,H992,H1008,H1024,H1040,H1056,H1072,H1088,H1104,H1120,H1136,H1152)/72</f>
        <v>10.3219612302361</v>
      </c>
      <c r="I3611" s="107"/>
      <c r="J3611" s="106">
        <f>SUM(SUM(J16,J32,J48,J64,J80,J96,J112,J128,J144,J160,J176,J192,J208,J224,J240,J256,J272,J288,J304,J320,J336,J352,J368,J384,J400,J416,J432,J448,J464,J480),SUM(J496,J512,J528,J544,J560,J576,J592,J608,J624,J640,J656,J672,J688,J704,J720,J736,J752,J768,J784,J800,J816,J832,J848,J864,J880,J896,J912,J928,J944,J960),J976,J992,J1008,J1024,J1040,J1056,J1072,J1088,J1104,J1120,J1136,J1152)/72</f>
        <v>58.2262662037044</v>
      </c>
      <c r="K3611" s="103">
        <f>SUM(SUM(K16,K32,K48,K64,K80,K96,K112,K128,K144,K160,K176,K192,K208,K224,K240,K256,K272,K288,K304,K320,K336,K352,K368,K384,K400,K416,K432,K448,K464,K480),SUM(K496,K512,K528,K544,K560,K576,K592,K608,K624,K640,K656,K672,K688,K704,K720,K736,K752,K768,K784,K800,K816,K832,K848,K864,K880,K896,K912,K928,K944,K960),K976,K992,K1008,K1024,K1040,K1056,K1072,K1088,K1104,K1120,K1136,K1152)/72</f>
        <v>57.695132515289</v>
      </c>
      <c r="L3611" s="108">
        <f>SUM(SUM(L16,L32,L48,L64,L80,L96,L112,L128,L144,L160,L176,L192,L208,L224,L240,L256,L272,L288,L304,L320,L336,L352,L368,L384,L400,L416,L432,L448,L464,L480),SUM(L496,L512,L528,L544,L560,L576,L592,L608,L624,L640,L656,L672,L688,L704,L720,L736,L752,L768,L784,L800,L816,L832,L848,L864,L880,L896,L912,L928,L944,L960),L976,L992,L1008,L1024,L1040,L1056,L1072,L1088,L1104,L1120,L1136,L1152)/72</f>
        <v>56.4347975177897</v>
      </c>
      <c r="M3611" s="100"/>
      <c r="N3611" s="19"/>
      <c r="O3611" s="19"/>
      <c r="P3611" s="19"/>
    </row>
    <row r="3612" ht="31.15" customHeight="1">
      <c r="A3612" t="s" s="101">
        <v>1494</v>
      </c>
      <c r="B3612" s="102">
        <f>SUM(SUM(B1169,B1185,B1201,B1217,B1233,B1249,B1265,B1281,B1297,B1313,B1329,B1345,B1361,B1377,B1393,B1409,B1425,B1441,B1457,B1473,B1489,B1505,B1521,B1537,B1553,B1569,B1585,B1601,B1617,B1633),B1649,B1665,B1681)/33</f>
        <v>19.8401515151515</v>
      </c>
      <c r="C3612" s="103">
        <f>SUM(SUM(C1169,C1185,C1201,C1217,C1233,C1249,C1265,C1281,C1297,C1313,C1329,C1345,C1361,C1377,C1393,C1409,C1425,C1441,C1457,C1473,C1489,C1505,C1521,C1537,C1553,C1569,C1585,C1601,C1617,C1633),C1649,C1665,C1681)/33</f>
        <v>20.0317971380471</v>
      </c>
      <c r="D3612" s="104">
        <f>SUM(SUM(D1169,D1185,D1201,D1217,D1233,D1249,D1265,D1281,D1297,D1313,D1329,D1345,D1361,D1377,D1393,D1409,D1425,D1441,D1457,D1473,D1489,D1505,D1521,D1537,D1553,D1569,D1585,D1601,D1617,D1633),D1649,D1665,D1681)/33</f>
        <v>20.3712088963225</v>
      </c>
      <c r="E3612" s="105"/>
      <c r="F3612" s="106">
        <f>SUM(SUM(F1169,F1185,F1201,F1217,F1233,F1249,F1265,F1281,F1297,F1313,F1329,F1345,F1361,F1377,F1393,F1409,F1425,F1441,F1457,F1473,F1489,F1505,F1521,F1537,F1553,F1569,F1585,F1601,F1617,F1633),F1649,F1665,F1681)/33</f>
        <v>8.61590909090909</v>
      </c>
      <c r="G3612" s="103">
        <f>SUM(SUM(G1169,G1185,G1201,G1217,G1233,G1249,G1265,G1281,G1297,G1313,G1329,G1345,G1361,G1377,G1393,G1409,G1425,G1441,G1457,G1473,G1489,G1505,G1521,G1537,G1553,G1569,G1585,G1601,G1617,G1633),G1649,G1665,G1681)/33</f>
        <v>8.696348905723911</v>
      </c>
      <c r="H3612" s="104">
        <f>SUM(SUM(H1169,H1185,H1201,H1217,H1233,H1249,H1265,H1281,H1297,H1313,H1329,H1345,H1361,H1377,H1393,H1409,H1425,H1441,H1457,H1473,H1489,H1505,H1521,H1537,H1553,H1569,H1585,H1601,H1617,H1633),H1649,H1665,H1681)/33</f>
        <v>8.87279032205169</v>
      </c>
      <c r="I3612" s="107"/>
      <c r="J3612" s="106">
        <f>SUM(SUM(J1169,J1185,J1201,J1217,J1233,J1249,J1265,J1281,J1297,J1313,J1329,J1345,J1361,J1377,J1393,J1409,J1425,J1441,J1457,J1473,J1489,J1505,J1521,J1537,J1553,J1569,J1585,J1601,J1617,J1633),J1649,J1665,J1681)/33</f>
        <v>52.773631313132</v>
      </c>
      <c r="K3612" s="103">
        <f>SUM(SUM(K1169,K1185,K1201,K1217,K1233,K1249,K1265,K1281,K1297,K1313,K1329,K1345,K1361,K1377,K1393,K1409,K1425,K1441,K1457,K1473,K1489,K1505,K1521,K1537,K1553,K1569,K1585,K1601,K1617,K1633),K1649,K1665,K1681)/33</f>
        <v>52.7907841901491</v>
      </c>
      <c r="L3612" s="108">
        <f>SUM(SUM(L1169,L1185,L1201,L1217,L1233,L1249,L1265,L1281,L1297,L1313,L1329,L1345,L1361,L1377,L1393,L1409,L1425,L1441,L1457,L1473,L1489,L1505,L1521,L1537,L1553,L1569,L1585,L1601,L1617,L1633),L1649,L1665,L1681)/33</f>
        <v>48.5120737293999</v>
      </c>
      <c r="M3612" s="100"/>
      <c r="N3612" s="28"/>
      <c r="O3612" s="7"/>
      <c r="P3612" s="19"/>
    </row>
    <row r="3613" ht="31.15" customHeight="1">
      <c r="A3613" t="s" s="101">
        <v>1495</v>
      </c>
      <c r="B3613" s="102">
        <f>AVERAGE(B1698,B1714,B1730,B1746,B1762,B1778,B1794,B1810)</f>
        <v>16.7354166666667</v>
      </c>
      <c r="C3613" s="103">
        <f>AVERAGE(C1698,C1714,C1730,C1746,C1762,C1778,C1794,C1810)</f>
        <v>17.1447916666667</v>
      </c>
      <c r="D3613" s="104">
        <f>AVERAGE(D1698,D1714,D1730,D1746,D1762,D1778,D1794,D1810)</f>
        <v>17.4995919011544</v>
      </c>
      <c r="E3613" s="105"/>
      <c r="F3613" s="106">
        <f>AVERAGE(F1698,F1714,F1730,F1746,F1762,F1778,F1794,F1810)</f>
        <v>8.396875</v>
      </c>
      <c r="G3613" s="103">
        <f>AVERAGE(G1698,G1714,G1730,G1746,G1762,G1778,G1794,G1810)</f>
        <v>8.94166666666667</v>
      </c>
      <c r="H3613" s="104">
        <f>AVERAGE(H1698,H1714,H1730,H1746,H1762,H1778,H1794,H1810)</f>
        <v>9.18867672258297</v>
      </c>
      <c r="I3613" s="107"/>
      <c r="J3613" s="106">
        <f>AVERAGE(J1698,J1714,J1730,J1746,J1762,J1778,J1794,J1810)</f>
        <v>61.7669791666674</v>
      </c>
      <c r="K3613" s="103">
        <f>AVERAGE(K1698,K1714,K1730,K1746,K1762,K1778,K1794,K1810)</f>
        <v>60.8323525193948</v>
      </c>
      <c r="L3613" s="108">
        <f>AVERAGE(L1698,L1714,L1730,L1746,L1762,L1778,L1794,L1810)</f>
        <v>57.0255133570241</v>
      </c>
      <c r="M3613" s="100"/>
      <c r="N3613" s="28"/>
      <c r="O3613" s="19"/>
      <c r="P3613" s="19"/>
    </row>
    <row r="3614" ht="31.15" customHeight="1">
      <c r="A3614" t="s" s="101">
        <v>1496</v>
      </c>
      <c r="B3614" s="102">
        <f>AVERAGE(B1827,B1843,B1859,B1875)</f>
        <v>31.9666666666667</v>
      </c>
      <c r="C3614" s="103">
        <f>AVERAGE(C1827,C1843,C1859,C1875)</f>
        <v>31.75625</v>
      </c>
      <c r="D3614" s="104">
        <f>AVERAGE(D1827,D1843,D1859,D1875)</f>
        <v>32.2343402777778</v>
      </c>
      <c r="E3614" s="105"/>
      <c r="F3614" s="106">
        <f>AVERAGE(F1827,F1843,F1859,F1875)</f>
        <v>18.58125</v>
      </c>
      <c r="G3614" s="103">
        <f>AVERAGE(G1827,G1843,G1859,G1875)</f>
        <v>18.85</v>
      </c>
      <c r="H3614" s="104">
        <f>AVERAGE(H1827,H1843,H1859,H1875)</f>
        <v>18.7558707611833</v>
      </c>
      <c r="I3614" s="107"/>
      <c r="J3614" s="106">
        <f>AVERAGE(J1827,J1843,J1859,J1875)</f>
        <v>59.4942083333342</v>
      </c>
      <c r="K3614" s="103">
        <f>AVERAGE(K1827,K1843,K1859,K1875)</f>
        <v>58.8379824185249</v>
      </c>
      <c r="L3614" s="108">
        <f>AVERAGE(L1827,L1843,L1859,L1875)</f>
        <v>70.4958143939395</v>
      </c>
      <c r="M3614" s="100"/>
      <c r="N3614" s="19"/>
      <c r="O3614" s="19"/>
      <c r="P3614" s="19"/>
    </row>
    <row r="3615" ht="31.15" customHeight="1">
      <c r="A3615" t="s" s="101">
        <v>1497</v>
      </c>
      <c r="B3615" s="102">
        <f>SUM(SUM(B1892,B1908,B1924,B1940,B1956,B1972,B1988,B2004,B2020,B2036,B2052,B2068,B2084,B2100,B2116,B2132,B2148,B2164,B2180,B2196,B2212,B2228,B2244,B2260,B2276,B2292,B2308,B2324,B2340,B2356),B2372,B2388,B2404,B2420,B2436,B2452,B2468,B2484,B2500,B2516,B2532,B2548,B2564,B2580,B2596,B2612,B2628,B2644,B2660,B2676,B2692,B2708,B2724,B2740)/54</f>
        <v>28.8222222222222</v>
      </c>
      <c r="C3615" s="103">
        <f>SUM(SUM(C1892,C1908,C1924,C1940,C1956,C1972,C1988,C2004,C2020,C2036,C2052,C2068,C2084,C2100,C2116,C2132,C2148,C2164,C2180,C2196,C2212,C2228,C2244,C2260,C2276,C2292,C2308,C2324,C2340,C2356),C2372,C2388,C2404,C2420,C2436,C2452,C2468,C2484,C2500,C2516,C2532,C2548,C2564,C2580,C2596,C2612,C2628,C2644,C2660,C2676,C2692,C2708,C2724,C2740)/54</f>
        <v>29.1823015873016</v>
      </c>
      <c r="D3615" s="104">
        <f>SUM(SUM(D1892,D1908,D1924,D1940,D1956,D1972,D1988,D2004,D2020,D2036,D2052,D2068,D2084,D2100,D2116,D2132,D2148,D2164,D2180,D2196,D2212,D2228,D2244,D2260,D2276,D2292,D2308,D2324,D2340,D2356),D2372,D2388,D2404,D2420,D2436,D2452,D2468,D2484,D2500,D2516,D2532,D2548,D2564,D2580,D2596,D2612,D2628,D2644,D2660,D2676,D2692,D2708,D2724,D2740)/54</f>
        <v>29.4707486984693</v>
      </c>
      <c r="E3615" s="105"/>
      <c r="F3615" s="106">
        <f>SUM(SUM(F1892,F1908,F1924,F1940,F1956,F1972,F1988,F2004,F2020,F2036,F2052,F2068,F2084,F2100,F2116,F2132,F2148,F2164,F2180,F2196,F2212,F2228,F2244,F2260,F2276,F2292,F2308,F2324,F2340,F2356),F2372,F2388,F2404,F2420,F2436,F2452,F2468,F2484,F2500,F2516,F2532,F2548,F2564,F2580,F2596,F2612,F2628,F2644,F2660,F2676,F2692,F2708,F2724,F2740)/54</f>
        <v>15.7054012345679</v>
      </c>
      <c r="G3615" s="103">
        <f>SUM(SUM(G1892,G1908,G1924,G1940,G1956,G1972,G1988,G2004,G2020,G2036,G2052,G2068,G2084,G2100,G2116,G2132,G2148,G2164,G2180,G2196,G2212,G2228,G2244,G2260,G2276,G2292,G2308,G2324,G2340,G2356),G2372,G2388,G2404,G2420,G2436,G2452,G2468,G2484,G2500,G2516,G2532,G2548,G2564,G2580,G2596,G2612,G2628,G2644,G2660,G2676,G2692,G2708,G2724,G2740)/54</f>
        <v>16.3222659465021</v>
      </c>
      <c r="H3615" s="104">
        <f>SUM(SUM(H1892,H1908,H1924,H1940,H1956,H1972,H1988,H2004,H2020,H2036,H2052,H2068,H2084,H2100,H2116,H2132,H2148,H2164,H2180,H2196,H2212,H2228,H2244,H2260,H2276,H2292,H2308,H2324,H2340,H2356),H2372,H2388,H2404,H2420,H2436,H2452,H2468,H2484,H2500,H2516,H2532,H2548,H2564,H2580,H2596,H2612,H2628,H2644,H2660,H2676,H2692,H2708,H2724,H2740)/54</f>
        <v>16.6224591252661</v>
      </c>
      <c r="I3615" s="107"/>
      <c r="J3615" s="106">
        <f>SUM(SUM(J1892,J1908,J1924,J1940,J1956,J1972,J1988,J2004,J2020,J2036,J2052,J2068,J2084,J2100,J2116,J2132,J2148,J2164,J2180,J2196,J2212,J2228,J2244,J2260,J2276,J2292,J2308,J2324,J2340,J2356),J2372,J2388,J2404,J2420,J2436,J2452,J2468,J2484,J2500,J2516,J2532,J2548,J2564,J2580,J2596,J2612,J2628,J2644,J2660,J2676,J2692,J2708,J2724,J2740)/54</f>
        <v>73.0187283950626</v>
      </c>
      <c r="K3615" s="103">
        <f>SUM(SUM(K1892,K1908,K1924,K1940,K1956,K1972,K1988,K2004,K2020,K2036,K2052,K2068,K2084,K2100,K2116,K2132,K2148,K2164,K2180,K2196,K2212,K2228,K2244,K2260,K2276,K2292,K2308,K2324,K2340,K2356),K2372,K2388,K2404,K2420,K2436,K2452,K2468,K2484,K2500,K2516,K2532,K2548,K2564,K2580,K2596,K2612,K2628,K2644,K2660,K2676,K2692,K2708,K2724,K2740)/54</f>
        <v>69.71207573435041</v>
      </c>
      <c r="L3615" s="108">
        <f>SUM(SUM(L1892,L1908,L1924,L1940,L1956,L1972,L1988,L2004,L2020,L2036,L2052,L2068,L2084,L2100,L2116,L2132,L2148,L2164,L2180,L2196,L2212,L2228,L2244,L2260,L2276,L2292,L2308,L2324,L2340,L2356),L2372,L2388,L2404,L2420,L2436,L2452,L2468,L2484,L2500,L2516,L2532,L2548,L2564,L2580,L2596,L2612,L2628,L2644,L2660,L2676,L2692,L2708,L2724,L2740)/54</f>
        <v>64.9702310314312</v>
      </c>
      <c r="M3615" s="100"/>
      <c r="N3615" s="19"/>
      <c r="O3615" s="19"/>
      <c r="P3615" s="19"/>
    </row>
    <row r="3616" ht="31.15" customHeight="1">
      <c r="A3616" t="s" s="101">
        <v>1498</v>
      </c>
      <c r="B3616" s="102">
        <f>AVERAGE(B2757,B2773,B2789,B2805,B2821,B2837,B2853,B2869,B2885,B2901,B2917,B2933,B2949,B2965,B2981,B2997,B3013,B3029)</f>
        <v>21.8083333333333</v>
      </c>
      <c r="C3616" s="103">
        <f>AVERAGE(C2757,C2773,C2789,C2805,C2821,C2837,C2853,C2869,C2885,C2901,C2917,C2933,C2949,C2965,C2981,C2997,C3013,C3029)</f>
        <v>22.3608906525573</v>
      </c>
      <c r="D3616" s="104">
        <f>AVERAGE(D2757,D2773,D2789,D2805,D2821,D2837,D2853,D2869,D2885,D2901,D2917,D2933,D2949,D2965,D2981,D2997,D3013,D3029)</f>
        <v>22.6682424442841</v>
      </c>
      <c r="E3616" s="105"/>
      <c r="F3616" s="106">
        <f>AVERAGE(F2757,F2773,F2789,F2805,F2821,F2837,F2853,F2869,F2885,F2901,F2917,F2933,F2949,F2965,F2981,F2997,F3013,F3029)</f>
        <v>10.3486111111111</v>
      </c>
      <c r="G3616" s="103">
        <f>AVERAGE(G2757,G2773,G2789,G2805,G2821,G2837,G2853,G2869,G2885,G2901,G2917,G2933,G2949,G2965,G2981,G2997,G3013,G3029)</f>
        <v>10.2773148148148</v>
      </c>
      <c r="H3616" s="104">
        <f>AVERAGE(H2757,H2773,H2789,H2805,H2821,H2837,H2853,H2869,H2885,H2901,H2917,H2933,H2949,H2965,H2981,H2997,H3013,H3029)</f>
        <v>10.4847169111752</v>
      </c>
      <c r="I3616" s="107"/>
      <c r="J3616" s="106">
        <f>AVERAGE(J2757,J2773,J2789,J2805,J2821,J2837,J2853,J2869,J2885,J2901,J2917,J2933,J2949,J2965,J2981,J2997,J3013,J3029)</f>
        <v>39.186555555556</v>
      </c>
      <c r="K3616" s="103">
        <f>AVERAGE(K2757,K2773,K2789,K2805,K2821,K2837,K2853,K2869,K2885,K2901,K2917,K2933,K2949,K2965,K2981,K2997,K3013,K3029)</f>
        <v>38.728724341809</v>
      </c>
      <c r="L3616" s="108">
        <f>AVERAGE(L2757,L2773,L2789,L2805,L2821,L2837,L2853,L2869,L2885,L2901,L2917,L2933,L2949,L2965,L2981,L2997,L3013,L3029)</f>
        <v>36.1877103211626</v>
      </c>
      <c r="M3616" s="100"/>
      <c r="N3616" s="109"/>
      <c r="O3616" s="19"/>
      <c r="P3616" s="109"/>
    </row>
    <row r="3617" ht="31.15" customHeight="1">
      <c r="A3617" t="s" s="110">
        <v>1499</v>
      </c>
      <c r="B3617" s="111">
        <f>SUM(SUM(B3046,B3062,B3078,B3094,B3110,B3126,B3142,B3158,B3174,B3190,B3206,B3222,B3238,B3254,B3270,B3286,B3302,B3318,B3334,B3350,B3366,B3382,B3398,B3414,B3430,B3446,B3462,B3478,B3494,B3510),B3526,B3542,B3558,B3574,B3590,B3606)/36</f>
        <v>25.5219907407407</v>
      </c>
      <c r="C3617" s="112">
        <f>SUM(SUM(C3046,C3062,C3078,C3094,C3110,C3126,C3142,C3158,C3174,C3190,C3206,C3222,C3238,C3254,C3270,C3286,C3302,C3318,C3334,C3350,C3366,C3382,C3398,C3414,C3430,C3446,C3462,C3478,C3494,C3510),C3526,C3542,C3558,C3574,C3590,C3606)/36</f>
        <v>26.2800925925926</v>
      </c>
      <c r="D3617" s="113">
        <f>SUM(SUM(D3046,D3062,D3078,D3094,D3110,D3126,D3142,D3158,D3174,D3190,D3206,D3222,D3238,D3254,D3270,D3286,D3302,D3318,D3334,D3350,D3366,D3382,D3398,D3414,D3430,D3446,D3462,D3478,D3494,D3510),D3526,D3542,D3558,D3574,D3590,D3606)/36</f>
        <v>26.5761194793943</v>
      </c>
      <c r="E3617" s="105"/>
      <c r="F3617" s="114">
        <f>SUM(SUM(F3046,F3062,F3078,F3094,F3110,F3126,F3142,F3158,F3174,F3190,F3206,F3222,F3238,F3254,F3270,F3286,F3302,F3318,F3334,F3350,F3366,F3382,F3398,F3414,F3430,F3446,F3462,F3478,F3494,F3510),F3526,F3542,F3558,F3574,F3590,F3606)/36</f>
        <v>13.3106481481482</v>
      </c>
      <c r="G3617" s="112">
        <f>SUM(SUM(G3046,G3062,G3078,G3094,G3110,G3126,G3142,G3158,G3174,G3190,G3206,G3222,G3238,G3254,G3270,G3286,G3302,G3318,G3334,G3350,G3366,G3382,G3398,G3414,G3430,G3446,G3462,G3478,G3494,G3510),G3526,G3542,G3558,G3574,G3590,G3606)/36</f>
        <v>13.5990470679012</v>
      </c>
      <c r="H3617" s="113">
        <f>SUM(SUM(H3046,H3062,H3078,H3094,H3110,H3126,H3142,H3158,H3174,H3190,H3206,H3222,H3238,H3254,H3270,H3286,H3302,H3318,H3334,H3350,H3366,H3382,H3398,H3414,H3430,H3446,H3462,H3478,H3494,H3510),H3526,H3542,H3558,H3574,H3590,H3606)/36</f>
        <v>13.7361262355524</v>
      </c>
      <c r="I3617" s="107"/>
      <c r="J3617" s="114">
        <f>SUM(SUM(J3046,J3062,J3078,J3094,J3110,J3126,J3142,J3158,J3174,J3190,J3206,J3222,J3238,J3254,J3270,J3286,J3302,J3318,J3334,J3350,J3366,J3382,J3398,J3414,J3430,J3446,J3462,J3478,J3494,J3510),J3526,J3542,J3558,J3574,J3590,J3606)/36</f>
        <v>47.3292546296302</v>
      </c>
      <c r="K3617" s="112">
        <f>SUM(SUM(K3046,K3062,K3078,K3094,K3110,K3126,K3142,K3158,K3174,K3190,K3206,K3222,K3238,K3254,K3270,K3286,K3302,K3318,K3334,K3350,K3366,K3382,K3398,K3414,K3430,K3446,K3462,K3478,K3494,K3510),K3526,K3542,K3558,K3574,K3590,K3606)/36</f>
        <v>48.0840552306528</v>
      </c>
      <c r="L3617" s="115">
        <f>SUM(SUM(L3046,L3062,L3078,L3094,L3110,L3126,L3142,L3158,L3174,L3190,L3206,L3222,L3238,L3254,L3270,L3286,L3302,L3318,L3334,L3350,L3366,L3382,L3398,L3414,L3430,L3446,L3462,L3478,L3494,L3510),L3526,L3542,L3558,L3574,L3590,L3606)/36</f>
        <v>43.1767163654995</v>
      </c>
      <c r="M3617" s="100"/>
      <c r="N3617" s="109"/>
      <c r="O3617" s="19"/>
      <c r="P3617" s="109"/>
    </row>
    <row r="3618" ht="8" customHeight="1">
      <c r="A3618" s="116"/>
      <c r="B3618" s="117"/>
      <c r="C3618" s="118"/>
      <c r="D3618" s="105"/>
      <c r="E3618" s="105"/>
      <c r="F3618" s="105"/>
      <c r="G3618" s="105"/>
      <c r="H3618" s="105"/>
      <c r="I3618" s="107"/>
      <c r="J3618" s="119"/>
      <c r="K3618" s="119"/>
      <c r="L3618" s="120"/>
      <c r="M3618" s="121"/>
      <c r="N3618" s="109"/>
      <c r="O3618" s="109"/>
      <c r="P3618" s="109"/>
    </row>
    <row r="3619" ht="51.15" customHeight="1">
      <c r="A3619" t="s" s="122">
        <v>1500</v>
      </c>
      <c r="B3619" t="s" s="123">
        <v>1501</v>
      </c>
      <c r="C3619" t="s" s="124">
        <v>1502</v>
      </c>
      <c r="D3619" t="s" s="125">
        <v>1486</v>
      </c>
      <c r="E3619" s="107"/>
      <c r="F3619" t="s" s="126">
        <v>1503</v>
      </c>
      <c r="G3619" s="127"/>
      <c r="H3619" s="128"/>
      <c r="I3619" s="107"/>
      <c r="J3619" t="s" s="97">
        <v>1489</v>
      </c>
      <c r="K3619" t="s" s="98">
        <v>1490</v>
      </c>
      <c r="L3619" t="s" s="99">
        <v>1491</v>
      </c>
      <c r="M3619" s="121"/>
      <c r="N3619" s="109"/>
      <c r="O3619" s="109"/>
      <c r="P3619" s="109"/>
    </row>
    <row r="3620" ht="31.15" customHeight="1">
      <c r="A3620" t="s" s="101">
        <v>1492</v>
      </c>
      <c r="B3620" s="102">
        <f>AVERAGE(B3610,F3610)</f>
        <v>18.0087777777778</v>
      </c>
      <c r="C3620" s="103">
        <f>AVERAGE(C3610,G3610)</f>
        <v>18.3133397486773</v>
      </c>
      <c r="D3620" s="104">
        <f>AVERAGE(D3610,H3610)</f>
        <v>18.574146087687</v>
      </c>
      <c r="E3620" s="107"/>
      <c r="F3620" s="129"/>
      <c r="G3620" s="7"/>
      <c r="H3620" s="130"/>
      <c r="I3620" s="107"/>
      <c r="J3620" s="131">
        <v>57.8584718518526</v>
      </c>
      <c r="K3620" s="132">
        <v>56.9366723791821</v>
      </c>
      <c r="L3620" s="133">
        <v>53.8512189751965</v>
      </c>
      <c r="M3620" s="121"/>
      <c r="N3620" s="87"/>
      <c r="O3620" s="87"/>
      <c r="P3620" s="109"/>
    </row>
    <row r="3621" ht="31.15" customHeight="1">
      <c r="A3621" t="s" s="101">
        <v>2</v>
      </c>
      <c r="B3621" s="102">
        <f>AVERAGE(B3611,F3611)</f>
        <v>16.5302662037037</v>
      </c>
      <c r="C3621" s="103">
        <f>AVERAGE(C3611,G3611)</f>
        <v>16.676902970679</v>
      </c>
      <c r="D3621" s="104">
        <f>AVERAGE(D3611,H3611)</f>
        <v>16.9362460797846</v>
      </c>
      <c r="E3621" s="107"/>
      <c r="F3621" s="129"/>
      <c r="G3621" s="7"/>
      <c r="H3621" s="130"/>
      <c r="I3621" s="107"/>
      <c r="J3621" s="131">
        <v>58.2262662037044</v>
      </c>
      <c r="K3621" s="132">
        <v>57.695132515289</v>
      </c>
      <c r="L3621" s="133">
        <v>56.4347975177897</v>
      </c>
      <c r="M3621" s="121"/>
      <c r="N3621" s="87"/>
      <c r="O3621" s="87"/>
      <c r="P3621" s="109"/>
    </row>
    <row r="3622" ht="31.15" customHeight="1">
      <c r="A3622" t="s" s="101">
        <v>810</v>
      </c>
      <c r="B3622" s="102">
        <f>AVERAGE(B3612,F3612)</f>
        <v>14.2280303030303</v>
      </c>
      <c r="C3622" s="103">
        <f>AVERAGE(C3612,G3612)</f>
        <v>14.3640730218855</v>
      </c>
      <c r="D3622" s="104">
        <f>AVERAGE(D3612,H3612)</f>
        <v>14.6219996091871</v>
      </c>
      <c r="E3622" s="107"/>
      <c r="F3622" s="129"/>
      <c r="G3622" s="7"/>
      <c r="H3622" s="130"/>
      <c r="I3622" s="107"/>
      <c r="J3622" s="131">
        <v>59.4942083333342</v>
      </c>
      <c r="K3622" s="132">
        <v>58.8379824185249</v>
      </c>
      <c r="L3622" s="133">
        <v>70.4958143939395</v>
      </c>
      <c r="M3622" s="121"/>
      <c r="N3622" s="87"/>
      <c r="O3622" s="87"/>
      <c r="P3622" s="109"/>
    </row>
    <row r="3623" ht="31.15" customHeight="1">
      <c r="A3623" t="s" s="101">
        <v>838</v>
      </c>
      <c r="B3623" s="102">
        <f>AVERAGE(B3613,F3613)</f>
        <v>12.5661458333334</v>
      </c>
      <c r="C3623" s="103">
        <f>AVERAGE(C3613,G3613)</f>
        <v>13.0432291666667</v>
      </c>
      <c r="D3623" s="104">
        <f>AVERAGE(D3613,H3613)</f>
        <v>13.3441343118687</v>
      </c>
      <c r="E3623" s="107"/>
      <c r="F3623" s="129"/>
      <c r="G3623" s="7"/>
      <c r="H3623" s="130"/>
      <c r="I3623" s="107"/>
      <c r="J3623" s="131">
        <v>73.0187283950626</v>
      </c>
      <c r="K3623" s="132">
        <v>69.71207573435041</v>
      </c>
      <c r="L3623" s="133">
        <v>64.9702310314312</v>
      </c>
      <c r="M3623" s="121"/>
      <c r="N3623" s="87"/>
      <c r="O3623" s="87"/>
      <c r="P3623" s="109"/>
    </row>
    <row r="3624" ht="31.15" customHeight="1">
      <c r="A3624" t="s" s="101">
        <v>1156</v>
      </c>
      <c r="B3624" s="102">
        <f>AVERAGE(B3614,F3614)</f>
        <v>25.2739583333334</v>
      </c>
      <c r="C3624" s="103">
        <f>AVERAGE(C3614,G3614)</f>
        <v>25.303125</v>
      </c>
      <c r="D3624" s="104">
        <f>AVERAGE(D3614,H3614)</f>
        <v>25.4951055194806</v>
      </c>
      <c r="E3624" s="107"/>
      <c r="F3624" s="129"/>
      <c r="G3624" s="7"/>
      <c r="H3624" s="130"/>
      <c r="I3624" s="107"/>
      <c r="J3624" s="131">
        <v>39.186555555556</v>
      </c>
      <c r="K3624" s="132">
        <v>38.728724341809</v>
      </c>
      <c r="L3624" s="133">
        <v>36.1877103211626</v>
      </c>
      <c r="M3624" s="121"/>
      <c r="N3624" s="87"/>
      <c r="O3624" s="87"/>
      <c r="P3624" s="109"/>
    </row>
    <row r="3625" ht="31.15" customHeight="1">
      <c r="A3625" t="s" s="101">
        <v>758</v>
      </c>
      <c r="B3625" s="102">
        <f>AVERAGE(B3615,F3615)</f>
        <v>22.2638117283951</v>
      </c>
      <c r="C3625" s="103">
        <f>AVERAGE(C3615,G3615)</f>
        <v>22.7522837669019</v>
      </c>
      <c r="D3625" s="104">
        <f>AVERAGE(D3615,H3615)</f>
        <v>23.0466039118677</v>
      </c>
      <c r="E3625" s="107"/>
      <c r="F3625" s="129"/>
      <c r="G3625" s="7"/>
      <c r="H3625" s="130"/>
      <c r="I3625" s="107"/>
      <c r="J3625" s="131">
        <v>61.7669791666674</v>
      </c>
      <c r="K3625" s="132">
        <v>60.8323525193948</v>
      </c>
      <c r="L3625" s="133">
        <v>57.0255133570241</v>
      </c>
      <c r="M3625" s="121"/>
      <c r="N3625" s="87"/>
      <c r="O3625" s="87"/>
      <c r="P3625" s="109"/>
    </row>
    <row r="3626" ht="31.15" customHeight="1">
      <c r="A3626" t="s" s="101">
        <v>537</v>
      </c>
      <c r="B3626" s="102">
        <f>AVERAGE(B3616,F3616)</f>
        <v>16.0784722222222</v>
      </c>
      <c r="C3626" s="103">
        <f>AVERAGE(C3616,G3616)</f>
        <v>16.3191027336861</v>
      </c>
      <c r="D3626" s="104">
        <f>AVERAGE(D3616,H3616)</f>
        <v>16.5764796777297</v>
      </c>
      <c r="E3626" s="107"/>
      <c r="F3626" s="129"/>
      <c r="G3626" s="7"/>
      <c r="H3626" s="130"/>
      <c r="I3626" s="107"/>
      <c r="J3626" s="131">
        <v>52.773631313132</v>
      </c>
      <c r="K3626" s="132">
        <v>52.7907841901491</v>
      </c>
      <c r="L3626" s="133">
        <v>48.5120737293999</v>
      </c>
      <c r="M3626" s="121"/>
      <c r="N3626" s="87"/>
      <c r="O3626" s="87"/>
      <c r="P3626" s="109"/>
    </row>
    <row r="3627" ht="31.15" customHeight="1">
      <c r="A3627" t="s" s="110">
        <v>1273</v>
      </c>
      <c r="B3627" s="111">
        <f>AVERAGE(B3617,F3617)</f>
        <v>19.4163194444445</v>
      </c>
      <c r="C3627" s="112">
        <f>AVERAGE(C3617,G3617)</f>
        <v>19.9395698302469</v>
      </c>
      <c r="D3627" s="113">
        <f>AVERAGE(D3617,H3617)</f>
        <v>20.1561228574734</v>
      </c>
      <c r="E3627" s="107"/>
      <c r="F3627" s="134"/>
      <c r="G3627" s="135"/>
      <c r="H3627" s="136"/>
      <c r="I3627" s="107"/>
      <c r="J3627" s="137">
        <v>47.3292546296302</v>
      </c>
      <c r="K3627" s="138">
        <v>48.0840552306528</v>
      </c>
      <c r="L3627" s="139">
        <v>43.1767163654995</v>
      </c>
      <c r="M3627" s="121"/>
      <c r="N3627" s="87"/>
      <c r="O3627" s="87"/>
      <c r="P3627" s="109"/>
    </row>
    <row r="3628" ht="8" customHeight="1">
      <c r="A3628" s="116"/>
      <c r="B3628" s="117"/>
      <c r="C3628" s="105"/>
      <c r="D3628" s="105"/>
      <c r="E3628" s="105"/>
      <c r="F3628" s="105"/>
      <c r="G3628" s="105"/>
      <c r="H3628" s="105"/>
      <c r="I3628" s="107"/>
      <c r="J3628" s="119"/>
      <c r="K3628" s="119"/>
      <c r="L3628" s="120"/>
      <c r="M3628" s="140"/>
      <c r="N3628" s="109"/>
      <c r="O3628" s="109"/>
      <c r="P3628" s="109"/>
    </row>
    <row r="3629" ht="51.15" customHeight="1">
      <c r="A3629" t="s" s="122">
        <v>1504</v>
      </c>
      <c r="B3629" t="s" s="141">
        <v>1484</v>
      </c>
      <c r="C3629" t="s" s="142">
        <v>1485</v>
      </c>
      <c r="D3629" t="s" s="143">
        <v>1486</v>
      </c>
      <c r="E3629" s="144"/>
      <c r="F3629" t="s" s="145">
        <v>1487</v>
      </c>
      <c r="G3629" t="s" s="146">
        <v>1488</v>
      </c>
      <c r="H3629" t="s" s="147">
        <v>1486</v>
      </c>
      <c r="I3629" s="107"/>
      <c r="J3629" t="s" s="97">
        <v>1489</v>
      </c>
      <c r="K3629" t="s" s="98">
        <v>1490</v>
      </c>
      <c r="L3629" t="s" s="99">
        <v>1491</v>
      </c>
      <c r="M3629" s="140"/>
      <c r="N3629" s="109"/>
      <c r="O3629" s="109"/>
      <c r="P3629" s="109"/>
    </row>
    <row r="3630" ht="31.15" customHeight="1">
      <c r="A3630" t="s" s="101">
        <v>1505</v>
      </c>
      <c r="B3630" s="102">
        <f>SUM(SUM(B80,B160,B176,B192,B240,B256,B320,B400,B432,B464,B480,B560,B592,B656,B672,B688,B720,B832,B912,B976,B1008,B1040,B1056,B1072,B1088,B1152,B1169,B1185,B1201,B1217),SUM(B1233,B1265,B1297,B1313,B1361,B1409,B1441,B1489,B1505,B1585,B1633,B1665,B1681,B1698,B1746,B1810,B1827,B1843,B1859,B1875,B1892,B1940,B1972,B1988,B2004,B2036,B2052,B2100,B2132,B2180),SUM(B2196,B2212,B2228,B2308,B2340,B2356,B2388,B2404,B2436,B2452,B2532,B2548,B2580,B2644,B2660,B2708,B2740,B2757,B2821,B2869,B2933,B2965,B3046,B3062,B3078,B3094,B3126,B3142,B3158,B3174),B3190,B3206,B3302,B3558,B3574,B3590)/96</f>
        <v>25.72890625</v>
      </c>
      <c r="C3630" s="103">
        <f>SUM(SUM(C80,C160,C176,C192,C240,C256,C320,C400,C432,C464,C480,C560,C592,C656,C672,C688,C720,C832,C912,C976,C1008,C1040,C1056,C1072,C1088,C1152,C1169,C1185,C1201,C1217),SUM(C1233,C1265,C1297,C1313,C1361,C1409,C1441,C1489,C1505,C1585,C1633,C1665,C1681,C1698,C1746,C1810,C1827,C1843,C1859,C1875,C1892,C1940,C1972,C1988,C2004,C2036,C2052,C2100,C2132,C2180),SUM(C2196,C2212,C2228,C2308,C2340,C2356,C2388,C2404,C2436,C2452,C2532,C2548,C2580,C2644,C2660,C2708,C2740,C2757,C2821,C2869,C2933,C2965,C3046,C3062,C3078,C3094,C3126,C3142,C3158,C3174),C3190,C3206,C3302,C3558,C3574,C3590)/96</f>
        <v>26.1042741402116</v>
      </c>
      <c r="D3630" s="104">
        <f>SUM(SUM(D80,D160,D176,D192,D240,D256,D320,D400,D432,D464,D480,D560,D592,D656,D672,D688,D720,D832,D912,D976,D1008,D1040,D1056,D1072,D1088,D1152,D1169,D1185,D1201,D1217),SUM(D1233,D1265,D1297,D1313,D1361,D1409,D1441,D1489,D1505,D1585,D1633,D1665,D1681,D1698,D1746,D1810,D1827,D1843,D1859,D1875,D1892,D1940,D1972,D1988,D2004,D2036,D2052,D2100,D2132,D2180),SUM(D2196,D2212,D2228,D2308,D2340,D2356,D2388,D2404,D2436,D2452,D2532,D2548,D2580,D2644,D2660,D2708,D2740,D2757,D2821,D2869,D2933,D2965,D3046,D3062,D3078,D3094,D3126,D3142,D3158,D3174),D3190,D3206,D3302,D3558,D3574,D3590)/96</f>
        <v>26.3533422692721</v>
      </c>
      <c r="E3630" s="105"/>
      <c r="F3630" s="106">
        <f>SUM(SUM(F80,F160,F176,F192,F240,F256,F320,F400,F432,F464,F480,F560,F592,F656,F672,F688,F720,F832,F912,F976,F1008,F1040,F1056,F1072,F1088,F1152,F1169,F1185,F1201,F1217),SUM(F1233,F1265,F1297,F1313,F1361,F1409,F1441,F1489,F1505,F1585,F1633,F1665,F1681,F1698,F1746,F1810,F1827,F1843,F1859,F1875,F1892,F1940,F1972,F1988,F2004,F2036,F2052,F2100,F2132,F2180),SUM(F2196,F2212,F2228,F2308,F2340,F2356,F2388,F2404,F2436,F2452,F2532,F2548,F2580,F2644,F2660,F2708,F2740,F2757,F2821,F2869,F2933,F2965,F3046,F3062,F3078,F3094,F3126,F3142,F3158,F3174),F3190,F3206,F3302,F3558,F3574,F3590)/96</f>
        <v>12.9342013888889</v>
      </c>
      <c r="G3630" s="103">
        <f>SUM(SUM(G80,G160,G176,G192,G240,G256,G320,G400,G432,G464,G480,G560,G592,G656,G672,G688,G720,G832,G912,G976,G1008,G1040,G1056,G1072,G1088,G1152,G1169,G1185,G1201,G1217),SUM(G1233,G1265,G1297,G1313,G1361,G1409,G1441,G1489,G1505,G1585,G1633,G1665,G1681,G1698,G1746,G1810,G1827,G1843,G1859,G1875,G1892,G1940,G1972,G1988,G2004,G2036,G2052,G2100,G2132,G2180),SUM(G2196,G2212,G2228,G2308,G2340,G2356,G2388,G2404,G2436,G2452,G2532,G2548,G2580,G2644,G2660,G2708,G2740,G2757,G2821,G2869,G2933,G2965,G3046,G3062,G3078,G3094,G3126,G3142,G3158,G3174),G3190,G3206,G3302,G3558,G3574,G3590)/96</f>
        <v>13.1026186342593</v>
      </c>
      <c r="H3630" s="104">
        <f>SUM(SUM(H80,H160,H176,H192,H240,H256,H320,H400,H432,H464,H480,H560,H592,H656,H672,H688,H720,H832,H912,H976,H1008,H1040,H1056,H1072,H1088,H1152,H1169,H1185,H1201,H1217),SUM(H1233,H1265,H1297,H1313,H1361,H1409,H1441,H1489,H1505,H1585,H1633,H1665,H1681,H1698,H1746,H1810,H1827,H1843,H1859,H1875,H1892,H1940,H1972,H1988,H2004,H2036,H2052,H2100,H2132,H2180),SUM(H2196,H2212,H2228,H2308,H2340,H2356,H2388,H2404,H2436,H2452,H2532,H2548,H2580,H2644,H2660,H2708,H2740,H2757,H2821,H2869,H2933,H2965,H3046,H3062,H3078,H3094,H3126,H3142,H3158,H3174),H3190,H3206,H3302,H3558,H3574,H3590)/96</f>
        <v>13.2160336270825</v>
      </c>
      <c r="I3630" s="107"/>
      <c r="J3630" s="106">
        <f>SUM(SUM(J80,J160,J176,J192,J240,J256,J320,J400,J432,J464,J480,J560,J592,J656,J672,J688,J720,J832,J912,J976,J1008,J1040,J1056,J1072,J1088,J1152,J1169,J1185,J1201,J1217),SUM(J1233,J1265,J1297,J1313,J1361,J1409,J1441,J1489,J1505,J1585,J1633,J1665,J1681,J1698,J1746,J1810,J1827,J1843,J1859,J1875,J1892,J1940,J1972,J1988,J2004,J2036,J2052,J2100,J2132,J2180),SUM(J2196,J2212,J2228,J2308,J2340,J2356,J2388,J2404,J2436,J2452,J2532,J2548,J2580,J2644,J2660,J2708,J2740,J2757,J2821,J2869,J2933,J2965,J3046,J3062,J3078,J3094,J3126,J3142,J3158,J3174),J3190,J3206,J3302,J3558,J3574,J3590)/96</f>
        <v>54.1255920138896</v>
      </c>
      <c r="K3630" s="103">
        <f>SUM(SUM(K80,K160,K176,K192,K240,K256,K320,K400,K432,K464,K480,K560,K592,K656,K672,K688,K720,K832,K912,K976,K1008,K1040,K1056,K1072,K1088,K1152,K1169,K1185,K1201,K1217),SUM(K1233,K1265,K1297,K1313,K1361,K1409,K1441,K1489,K1505,K1585,K1633,K1665,K1681,K1698,K1746,K1810,K1827,K1843,K1859,K1875,K1892,K1940,K1972,K1988,K2004,K2036,K2052,K2100,K2132,K2180),SUM(K2196,K2212,K2228,K2308,K2340,K2356,K2388,K2404,K2436,K2452,K2532,K2548,K2580,K2644,K2660,K2708,K2740,K2757,K2821,K2869,K2933,K2965,K3046,K3062,K3078,K3094,K3126,K3142,K3158,K3174),K3190,K3206,K3302,K3558,K3574,K3590)/96</f>
        <v>53.5210258956763</v>
      </c>
      <c r="L3630" s="108">
        <f>SUM(SUM(L80,L160,L176,L192,L240,L256,L320,L400,L432,L464,L480,L560,L592,L656,L672,L688,L720,L832,L912,L976,L1008,L1040,L1056,L1072,L1088,L1152,L1169,L1185,L1201,L1217),SUM(L1233,L1265,L1297,L1313,L1361,L1409,L1441,L1489,L1505,L1585,L1633,L1665,L1681,L1698,L1746,L1810,L1827,L1843,L1859,L1875,L1892,L1940,L1972,L1988,L2004,L2036,L2052,L2100,L2132,L2180),SUM(L2196,L2212,L2228,L2308,L2340,L2356,L2388,L2404,L2436,L2452,L2532,L2548,L2580,L2644,L2660,L2708,L2740,L2757,L2821,L2869,L2933,L2965,L3046,L3062,L3078,L3094,L3126,L3142,L3158,L3174),L3190,L3206,L3302,L3558,L3574,L3590)/96</f>
        <v>50.9964471853644</v>
      </c>
      <c r="M3630" s="140"/>
      <c r="N3630" s="109"/>
      <c r="O3630" s="109"/>
      <c r="P3630" s="109"/>
    </row>
    <row r="3631" ht="31.15" customHeight="1">
      <c r="A3631" t="s" s="110">
        <v>1506</v>
      </c>
      <c r="B3631" s="111">
        <f>SUM(SUM(B16,B32,B48,B64,B96,B112,B128,B144,B208,B224,B272,B288,B304,B336,B352,B368,B384,B416,B448,B496,B512,B528,B544,B576,B608,B624,B640,B704,B736,B752),SUM(B768,B784,B800,B816,B848,B864,B880,B896,B928,B944,B960,B992,B1024,B1104,B1120,B1136,B1249,B1281,B1329,B1345,B1377,B1393,B1425,B1457,B1473,B1521,B1537,B1553,B1569,B1601),SUM(B1617,B1649,B1714,B1730,B1762,B1778,B1794,B1908,B1924,B1956,B2020,B2068,B2084,B2116,B2148,B2164,B2244,B2260,B2276,B2292,B2324,B2372,B2420,B2468,B2484,B2500,B2516,B2564,B2596,B2612),SUM(B2628,B2676,B2692,B2724,B2773,B2789,B2805,B2837,B2853,B2885,B2901,B2917,B2949,B2981,B2997,B3013,B3029,B3110,B3222,B3238,B3254,B3270,B3286,B3318,B3334,B3350,B3366,B3382,B3398,B3414),B3430,B3446,B3462,B3478,B3494,B3510,B3526,B3542,B3606)/129</f>
        <v>23.1709302325581</v>
      </c>
      <c r="C3631" s="112">
        <f>SUM(SUM(C16,C32,C48,C64,C96,C112,C128,C144,C208,C224,C272,C288,C304,C336,C352,C368,C384,C416,C448,C496,C512,C528,C544,C576,C608,C624,C640,C704,C736,C752),SUM(C768,C784,C800,C816,C848,C864,C880,C896,C928,C944,C960,C992,C1024,C1104,C1120,C1136,C1249,C1281,C1329,C1345,C1377,C1393,C1425,C1457,C1473,C1521,C1537,C1553,C1569,C1601),SUM(C1617,C1649,C1714,C1730,C1762,C1778,C1794,C1908,C1924,C1956,C2020,C2068,C2084,C2116,C2148,C2164,C2244,C2260,C2276,C2292,C2324,C2372,C2420,C2468,C2484,C2500,C2516,C2564,C2596,C2612),SUM(C2628,C2676,C2692,C2724,C2773,C2789,C2805,C2837,C2853,C2885,C2901,C2917,C2949,C2981,C2997,C3013,C3029,C3110,C3222,C3238,C3254,C3270,C3286,C3318,C3334,C3350,C3366,C3382,C3398,C3414),C3430,C3446,C3462,C3478,C3494,C3510,C3526,C3542,C3606)/129</f>
        <v>23.3729005167959</v>
      </c>
      <c r="D3631" s="113">
        <f>SUM(SUM(D16,D32,D48,D64,D96,D112,D128,D144,D208,D224,D272,D288,D304,D336,D352,D368,D384,D416,D448,D496,D512,D528,D544,D576,D608,D624,D640,D704,D736,D752),SUM(D768,D784,D800,D816,D848,D864,D880,D896,D928,D944,D960,D992,D1024,D1104,D1120,D1136,D1249,D1281,D1329,D1345,D1377,D1393,D1425,D1457,D1473,D1521,D1537,D1553,D1569,D1601),SUM(D1617,D1649,D1714,D1730,D1762,D1778,D1794,D1908,D1924,D1956,D2020,D2068,D2084,D2116,D2148,D2164,D2244,D2260,D2276,D2292,D2324,D2372,D2420,D2468,D2484,D2500,D2516,D2564,D2596,D2612),SUM(D2628,D2676,D2692,D2724,D2773,D2789,D2805,D2837,D2853,D2885,D2901,D2917,D2949,D2981,D2997,D3013,D3029,D3110,D3222,D3238,D3254,D3270,D3286,D3318,D3334,D3350,D3366,D3382,D3398,D3414),D3430,D3446,D3462,D3478,D3494,D3510,D3526,D3542,D3606)/129</f>
        <v>23.7448872397946</v>
      </c>
      <c r="E3631" s="105"/>
      <c r="F3631" s="114">
        <f>SUM(SUM(F16,F32,F48,F64,F96,F112,F128,F144,F208,F224,F272,F288,F304,F336,F352,F368,F384,F416,F448,F496,F512,F528,F544,F576,F608,F624,F640,F704,F736,F752),SUM(F768,F784,F800,F816,F848,F864,F880,F896,F928,F944,F960,F992,F1024,F1104,F1120,F1136,F1249,F1281,F1329,F1345,F1377,F1393,F1425,F1457,F1473,F1521,F1537,F1553,F1569,F1601),SUM(F1617,F1649,F1714,F1730,F1762,F1778,F1794,F1908,F1924,F1956,F2020,F2068,F2084,F2116,F2148,F2164,F2244,F2260,F2276,F2292,F2324,F2372,F2420,F2468,F2484,F2500,F2516,F2564,F2596,F2612),SUM(F2628,F2676,F2692,F2724,F2773,F2789,F2805,F2837,F2853,F2885,F2901,F2917,F2949,F2981,F2997,F3013,F3029,F3110,F3222,F3238,F3254,F3270,F3286,F3318,F3334,F3350,F3366,F3382,F3398,F3414),F3430,F3446,F3462,F3478,F3494,F3510,F3526,F3542,F3606)/129</f>
        <v>10.877842377261</v>
      </c>
      <c r="G3631" s="112">
        <f>SUM(SUM(G16,G32,G48,G64,G96,G112,G128,G144,G208,G224,G272,G288,G304,G336,G352,G368,G384,G416,G448,G496,G512,G528,G544,G576,G608,G624,G640,G704,G736,G752),SUM(G768,G784,G800,G816,G848,G864,G880,G896,G928,G944,G960,G992,G1024,G1104,G1120,G1136,G1249,G1281,G1329,G1345,G1377,G1393,G1425,G1457,G1473,G1521,G1537,G1553,G1569,G1601),SUM(G1617,G1649,G1714,G1730,G1762,G1778,G1794,G1908,G1924,G1956,G2020,G2068,G2084,G2116,G2148,G2164,G2244,G2260,G2276,G2292,G2324,G2372,G2420,G2468,G2484,G2500,G2516,G2564,G2596,G2612),SUM(G2628,G2676,G2692,G2724,G2773,G2789,G2805,G2837,G2853,G2885,G2901,G2917,G2949,G2981,G2997,G3013,G3029,G3110,G3222,G3238,G3254,G3270,G3286,G3318,G3334,G3350,G3366,G3382,G3398,G3414),G3430,G3446,G3462,G3478,G3494,G3510,G3526,G3542,G3606)/129</f>
        <v>11.3336202627046</v>
      </c>
      <c r="H3631" s="113">
        <f>SUM(SUM(H16,H32,H48,H64,H96,H112,H128,H144,H208,H224,H272,H288,H304,H336,H352,H368,H384,H416,H448,H496,H512,H528,H544,H576,H608,H624,H640,H704,H736,H752),SUM(H768,H784,H800,H816,H848,H864,H880,H896,H928,H944,H960,H992,H1024,H1104,H1120,H1136,H1249,H1281,H1329,H1345,H1377,H1393,H1425,H1457,H1473,H1521,H1537,H1553,H1569,H1601),SUM(H1617,H1649,H1714,H1730,H1762,H1778,H1794,H1908,H1924,H1956,H2020,H2068,H2084,H2116,H2148,H2164,H2244,H2260,H2276,H2292,H2324,H2372,H2420,H2468,H2484,H2500,H2516,H2564,H2596,H2612),SUM(H2628,H2676,H2692,H2724,H2773,H2789,H2805,H2837,H2853,H2885,H2901,H2917,H2949,H2981,H2997,H3013,H3029,H3110,H3222,H3238,H3254,H3270,H3286,H3318,H3334,H3350,H3366,H3382,H3398,H3414),H3430,H3446,H3462,H3478,H3494,H3510,H3526,H3542,H3606)/129</f>
        <v>11.6016682129891</v>
      </c>
      <c r="I3631" s="107"/>
      <c r="J3631" s="114">
        <f>SUM(SUM(J16,J32,J48,J64,J96,J112,J128,J144,J208,J224,J272,J288,J304,J336,J352,J368,J384,J416,J448,J496,J512,J528,J544,J576,J608,J624,J640,J704,J736,J752),SUM(J768,J784,J800,J816,J848,J864,J880,J896,J928,J944,J960,J992,J1024,J1104,J1120,J1136,J1249,J1281,J1329,J1345,J1377,J1393,J1425,J1457,J1473,J1521,J1537,J1553,J1569,J1601),SUM(J1617,J1649,J1714,J1730,J1762,J1778,J1794,J1908,J1924,J1956,J2020,J2068,J2084,J2116,J2148,J2164,J2244,J2260,J2276,J2292,J2324,J2372,J2420,J2468,J2484,J2500,J2516,J2564,J2596,J2612),SUM(J2628,J2676,J2692,J2724,J2773,J2789,J2805,J2837,J2853,J2885,J2901,J2917,J2949,J2981,J2997,J3013,J3029,J3110,J3222,J3238,J3254,J3270,J3286,J3318,J3334,J3350,J3366,J3382,J3398,J3414),J3430,J3446,J3462,J3478,J3494,J3510,J3526,J3542,J3606)/129</f>
        <v>60.6364289405692</v>
      </c>
      <c r="K3631" s="112">
        <f>SUM(SUM(K16,K32,K48,K64,K96,K112,K128,K144,K208,K224,K272,K288,K304,K336,K352,K368,K384,K416,K448,K496,K512,K528,K544,K576,K608,K624,K640,K704,K736,K752),SUM(K768,K784,K800,K816,K848,K864,K880,K896,K928,K944,K960,K992,K1024,K1104,K1120,K1136,K1249,K1281,K1329,K1345,K1377,K1393,K1425,K1457,K1473,K1521,K1537,K1553,K1569,K1601),SUM(K1617,K1649,K1714,K1730,K1762,K1778,K1794,K1908,K1924,K1956,K2020,K2068,K2084,K2116,K2148,K2164,K2244,K2260,K2276,K2292,K2324,K2372,K2420,K2468,K2484,K2500,K2516,K2564,K2596,K2612),SUM(K2628,K2676,K2692,K2724,K2773,K2789,K2805,K2837,K2853,K2885,K2901,K2917,K2949,K2981,K2997,K3013,K3029,K3110,K3222,K3238,K3254,K3270,K3286,K3318,K3334,K3350,K3366,K3382,K3398,K3414),K3430,K3446,K3462,K3478,K3494,K3510,K3526,K3542,K3606)/129</f>
        <v>59.4785488320236</v>
      </c>
      <c r="L3631" s="115">
        <f>SUM(SUM(L16,L32,L48,L64,L96,L112,L128,L144,L208,L224,L272,L288,L304,L336,L352,L368,L384,L416,L448,L496,L512,L528,L544,L576,L608,L624,L640,L704,L736,L752),SUM(L768,L784,L800,L816,L848,L864,L880,L896,L928,L944,L960,L992,L1024,L1104,L1120,L1136,L1249,L1281,L1329,L1345,L1377,L1393,L1425,L1457,L1473,L1521,L1537,L1553,L1569,L1601),SUM(L1617,L1649,L1714,L1730,L1762,L1778,L1794,L1908,L1924,L1956,L2020,L2068,L2084,L2116,L2148,L2164,L2244,L2260,L2276,L2292,L2324,L2372,L2420,L2468,L2484,L2500,L2516,L2564,L2596,L2612),SUM(L2628,L2676,L2692,L2724,L2773,L2789,L2805,L2837,L2853,L2885,L2901,L2917,L2949,L2981,L2997,L3013,L3029,L3110,L3222,L3238,L3254,L3270,L3286,L3318,L3334,L3350,L3366,L3382,L3398,L3414),L3430,L3446,L3462,L3478,L3494,L3510,L3526,L3542,L3606)/129</f>
        <v>55.9757003071645</v>
      </c>
      <c r="M3631" s="140"/>
      <c r="N3631" s="109"/>
      <c r="O3631" s="109"/>
      <c r="P3631" s="109"/>
    </row>
    <row r="3632" ht="8" customHeight="1">
      <c r="A3632" s="116"/>
      <c r="B3632" s="117"/>
      <c r="C3632" s="105"/>
      <c r="D3632" s="105"/>
      <c r="E3632" s="105"/>
      <c r="F3632" s="105"/>
      <c r="G3632" s="105"/>
      <c r="H3632" s="105"/>
      <c r="I3632" s="107"/>
      <c r="J3632" s="119"/>
      <c r="K3632" s="119"/>
      <c r="L3632" s="120"/>
      <c r="M3632" s="140"/>
      <c r="N3632" s="109"/>
      <c r="O3632" s="109"/>
      <c r="P3632" s="109"/>
    </row>
    <row r="3633" ht="51.15" customHeight="1">
      <c r="A3633" t="s" s="122">
        <v>1507</v>
      </c>
      <c r="B3633" t="s" s="123">
        <v>1501</v>
      </c>
      <c r="C3633" t="s" s="124">
        <v>1502</v>
      </c>
      <c r="D3633" t="s" s="125">
        <v>1486</v>
      </c>
      <c r="E3633" s="144"/>
      <c r="F3633" s="148"/>
      <c r="G3633" s="127"/>
      <c r="H3633" s="128"/>
      <c r="I3633" s="107"/>
      <c r="J3633" t="s" s="97">
        <v>1489</v>
      </c>
      <c r="K3633" t="s" s="98">
        <v>1490</v>
      </c>
      <c r="L3633" t="s" s="99">
        <v>1491</v>
      </c>
      <c r="M3633" s="140"/>
      <c r="N3633" s="109"/>
      <c r="O3633" s="109"/>
      <c r="P3633" s="109"/>
    </row>
    <row r="3634" ht="31.15" customHeight="1">
      <c r="A3634" t="s" s="101">
        <v>1508</v>
      </c>
      <c r="B3634" s="102">
        <f>AVERAGE(B3630,F3630)</f>
        <v>19.3315538194445</v>
      </c>
      <c r="C3634" s="103">
        <f>AVERAGE(C3630,G3630)</f>
        <v>19.6034463872355</v>
      </c>
      <c r="D3634" s="104">
        <f>AVERAGE(D3630,H3630)</f>
        <v>19.7846879481773</v>
      </c>
      <c r="E3634" s="105"/>
      <c r="F3634" s="129"/>
      <c r="G3634" s="7"/>
      <c r="H3634" s="130"/>
      <c r="I3634" s="107"/>
      <c r="J3634" s="131">
        <v>54.1255920138896</v>
      </c>
      <c r="K3634" s="132">
        <v>53.5210258956763</v>
      </c>
      <c r="L3634" s="133">
        <v>50.9964471853644</v>
      </c>
      <c r="M3634" s="140"/>
      <c r="N3634" s="109"/>
      <c r="O3634" s="109"/>
      <c r="P3634" s="109"/>
    </row>
    <row r="3635" ht="31.15" customHeight="1">
      <c r="A3635" t="s" s="110">
        <v>1509</v>
      </c>
      <c r="B3635" s="111">
        <f>AVERAGE(B3631,F3631)</f>
        <v>17.0243863049096</v>
      </c>
      <c r="C3635" s="112">
        <f>AVERAGE(C3631,G3631)</f>
        <v>17.3532603897503</v>
      </c>
      <c r="D3635" s="113">
        <f>AVERAGE(D3631,H3631)</f>
        <v>17.6732777263919</v>
      </c>
      <c r="E3635" s="105"/>
      <c r="F3635" s="134"/>
      <c r="G3635" s="135"/>
      <c r="H3635" s="136"/>
      <c r="I3635" s="107"/>
      <c r="J3635" s="137">
        <v>60.6364289405692</v>
      </c>
      <c r="K3635" s="138">
        <v>59.4785488320236</v>
      </c>
      <c r="L3635" s="139">
        <v>55.9757003071645</v>
      </c>
      <c r="M3635" s="140"/>
      <c r="N3635" s="109"/>
      <c r="O3635" s="109"/>
      <c r="P3635" s="109"/>
    </row>
    <row r="3636" ht="8" customHeight="1">
      <c r="A3636" s="116"/>
      <c r="B3636" s="117"/>
      <c r="C3636" s="105"/>
      <c r="D3636" s="105"/>
      <c r="E3636" s="105"/>
      <c r="F3636" s="105"/>
      <c r="G3636" s="105"/>
      <c r="H3636" s="105"/>
      <c r="I3636" s="107"/>
      <c r="J3636" s="119"/>
      <c r="K3636" s="119"/>
      <c r="L3636" s="120"/>
      <c r="M3636" s="140"/>
      <c r="N3636" s="109"/>
      <c r="O3636" s="109"/>
      <c r="P3636" s="109"/>
    </row>
    <row r="3637" ht="51.15" customHeight="1">
      <c r="A3637" t="s" s="122">
        <v>1510</v>
      </c>
      <c r="B3637" t="s" s="141">
        <v>1484</v>
      </c>
      <c r="C3637" t="s" s="142">
        <v>1485</v>
      </c>
      <c r="D3637" t="s" s="143">
        <v>1486</v>
      </c>
      <c r="E3637" s="144"/>
      <c r="F3637" t="s" s="145">
        <v>1487</v>
      </c>
      <c r="G3637" t="s" s="146">
        <v>1488</v>
      </c>
      <c r="H3637" t="s" s="147">
        <v>1486</v>
      </c>
      <c r="I3637" s="107"/>
      <c r="J3637" t="s" s="97">
        <v>1489</v>
      </c>
      <c r="K3637" t="s" s="98">
        <v>1490</v>
      </c>
      <c r="L3637" t="s" s="99">
        <v>1491</v>
      </c>
      <c r="M3637" s="140"/>
      <c r="N3637" s="109"/>
      <c r="O3637" s="109"/>
      <c r="P3637" s="109"/>
    </row>
    <row r="3638" ht="31.15" customHeight="1">
      <c r="A3638" t="s" s="149">
        <v>1511</v>
      </c>
      <c r="B3638" s="102">
        <f>SUM(SUM(B16,B32,B48,B64,B80,B112,B160,B176,B192,B208,B240,B256,B288,B320,B400,B416,B432,B448,B464,B480,B496,B512,B528,B544,B560,B592,B656,B672,B688,B720),SUM(B736,B752,B784,B800,B816,B832,B848,B896,B912,B960,B976,B1040,B1072,B1088,B1104,B1120,B1136,B1169,B1185,B1201,B1217,B1233,B1249,B1297,B1313,B1329,B1345,B1361,B1377,B1393),SUM(B1409,B1425,B1441,B1457,B1473,B1489,B1505,B1521,B1585,B1601,B1617,B1633,B1649,B1665,B1681,B1698,B1714,B1730,B1746,B1794,B1810,B1827,B1843,B1859,B1875,B1892,B1908,B1924,B1940,B1956),SUM(B1972,B1988,B2004,B2020,B2036,B2052,B2084,B2100,B2116,B2132,B2148,B2164,B2196,B2212,B2228,B2308,B2324,B2340,B2356,B2372,B2388,B2404,B2420,B2436,B2452,B2468,B2484,B2500,B2516,B2532),SUM(B2548,B2580,B2596,B2612,B2644,B2660,B2708,B2740,B2757,B2773,B2789,B2821,B2853,B2869,B2885,B2901,B2917,B2933,B2965,B2981,B3013,B3029,B3046,B3062,B3078,B3094,B3110,B3126,B3142,B3158),B3174,B3190,B3206,B3222,B3238,B3270,B3286,B3302,B3318,B3334,B3350,B3366,B3382,B3478,B3510,B3558,B3574,B3590,B3606)/169</f>
        <v>24.6646449704142</v>
      </c>
      <c r="C3638" s="103">
        <f>SUM(SUM(C16,C32,C48,C64,C80,C112,C160,C176,C192,C208,C240,C256,C288,C320,C400,C416,C432,C448,C464,C480,C496,C512,C528,C544,C560,C592,C656,C672,C688,C720),SUM(C736,C752,C784,C800,C816,C832,C848,C896,C912,C960,C976,C1040,C1072,C1088,C1104,C1120,C1136,C1169,C1185,C1201,C1217,C1233,C1249,C1297,C1313,C1329,C1345,C1361,C1377,C1393),SUM(C1409,C1425,C1441,C1457,C1473,C1489,C1505,C1521,C1585,C1601,C1617,C1633,C1649,C1665,C1681,C1698,C1714,C1730,C1746,C1794,C1810,C1827,C1843,C1859,C1875,C1892,C1908,C1924,C1940,C1956),SUM(C1972,C1988,C2004,C2020,C2036,C2052,C2084,C2100,C2116,C2132,C2148,C2164,C2196,C2212,C2228,C2308,C2324,C2340,C2356,C2372,C2388,C2404,C2420,C2436,C2452,C2468,C2484,C2500,C2516,C2532),SUM(C2548,C2580,C2596,C2612,C2644,C2660,C2708,C2740,C2757,C2773,C2789,C2821,C2853,C2869,C2885,C2901,C2917,C2933,C2965,C2981,C3013,C3029,C3046,C3062,C3078,C3094,C3110,C3126,C3142,C3158),C3174,C3190,C3206,C3222,C3238,C3270,C3286,C3302,C3318,C3334,C3350,C3366,C3382,C3478,C3510,C3558,C3574,C3590,C3606)/169</f>
        <v>24.9894348173194</v>
      </c>
      <c r="D3638" s="104">
        <f>SUM(SUM(D16,D32,D48,D64,D80,D112,D160,D176,D192,D208,D240,D256,D288,D320,D400,D416,D432,D448,D464,D480,D496,D512,D528,D544,D560,D592,D656,D672,D688,D720),SUM(D736,D752,D784,D800,D816,D832,D848,D896,D912,D960,D976,D1040,D1072,D1088,D1104,D1120,D1136,D1169,D1185,D1201,D1217,D1233,D1249,D1297,D1313,D1329,D1345,D1361,D1377,D1393),SUM(D1409,D1425,D1441,D1457,D1473,D1489,D1505,D1521,D1585,D1601,D1617,D1633,D1649,D1665,D1681,D1698,D1714,D1730,D1746,D1794,D1810,D1827,D1843,D1859,D1875,D1892,D1908,D1924,D1940,D1956),SUM(D1972,D1988,D2004,D2020,D2036,D2052,D2084,D2100,D2116,D2132,D2148,D2164,D2196,D2212,D2228,D2308,D2324,D2340,D2356,D2372,D2388,D2404,D2420,D2436,D2452,D2468,D2484,D2500,D2516,D2532),SUM(D2548,D2580,D2596,D2612,D2644,D2660,D2708,D2740,D2757,D2773,D2789,D2821,D2853,D2869,D2885,D2901,D2917,D2933,D2965,D2981,D3013,D3029,D3046,D3062,D3078,D3094,D3110,D3126,D3142,D3158),D3174,D3190,D3206,D3222,D3238,D3270,D3286,D3302,D3318,D3334,D3350,D3366,D3382,D3478,D3510,D3558,D3574,D3590,D3606)/169</f>
        <v>25.2313122719891</v>
      </c>
      <c r="E3638" s="105"/>
      <c r="F3638" s="106">
        <f>SUM(SUM(F16,F32,F48,F64,F80,F112,F160,F176,F192,F208,F240,F256,F288,F320,F400,F416,F432,F448,F464,F480,F496,F512,F528,F544,F560,F592,F656,F672,F688,F720),SUM(F736,F752,F784,F800,F816,F832,F848,F896,F912,F960,F976,F1040,F1072,F1088,F1104,F1120,F1136,F1169,F1185,F1201,F1217,F1233,F1249,F1297,F1313,F1329,F1345,F1361,F1377,F1393),SUM(F1409,F1425,F1441,F1457,F1473,F1489,F1505,F1521,F1585,F1601,F1617,F1633,F1649,F1665,F1681,F1698,F1714,F1730,F1746,F1794,F1810,F1827,F1843,F1859,F1875,F1892,F1908,F1924,F1940,F1956),SUM(F1972,F1988,F2004,F2020,F2036,F2052,F2084,F2100,F2116,F2132,F2148,F2164,F2196,F2212,F2228,F2308,F2324,F2340,F2356,F2372,F2388,F2404,F2420,F2436,F2452,F2468,F2484,F2500,F2516,F2532),SUM(F2548,F2580,F2596,F2612,F2644,F2660,F2708,F2740,F2757,F2773,F2789,F2821,F2853,F2869,F2885,F2901,F2917,F2933,F2965,F2981,F3013,F3029,F3046,F3062,F3078,F3094,F3110,F3126,F3142,F3158),F3174,F3190,F3206,F3222,F3238,F3270,F3286,F3302,F3318,F3334,F3350,F3366,F3382,F3478,F3510,F3558,F3574,F3590,F3606)/169</f>
        <v>12.3943293885602</v>
      </c>
      <c r="G3638" s="103">
        <f>SUM(SUM(G16,G32,G48,G64,G80,G112,G160,G176,G192,G208,G240,G256,G288,G320,G400,G416,G432,G448,G464,G480,G496,G512,G528,G544,G560,G592,G656,G672,G688,G720),SUM(G736,G752,G784,G800,G816,G832,G848,G896,G912,G960,G976,G1040,G1072,G1088,G1104,G1120,G1136,G1169,G1185,G1201,G1217,G1233,G1249,G1297,G1313,G1329,G1345,G1361,G1377,G1393),SUM(G1409,G1425,G1441,G1457,G1473,G1489,G1505,G1521,G1585,G1601,G1617,G1633,G1649,G1665,G1681,G1698,G1714,G1730,G1746,G1794,G1810,G1827,G1843,G1859,G1875,G1892,G1908,G1924,G1940,G1956),SUM(G1972,G1988,G2004,G2020,G2036,G2052,G2084,G2100,G2116,G2132,G2148,G2164,G2196,G2212,G2228,G2308,G2324,G2340,G2356,G2372,G2388,G2404,G2420,G2436,G2452,G2468,G2484,G2500,G2516,G2532),SUM(G2548,G2580,G2596,G2612,G2644,G2660,G2708,G2740,G2757,G2773,G2789,G2821,G2853,G2869,G2885,G2901,G2917,G2933,G2965,G2981,G3013,G3029,G3046,G3062,G3078,G3094,G3110,G3126,G3142,G3158),G3174,G3190,G3206,G3222,G3238,G3270,G3286,G3302,G3318,G3334,G3350,G3366,G3382,G3478,G3510,G3558,G3574,G3590,G3606)/169</f>
        <v>12.7400694444444</v>
      </c>
      <c r="H3638" s="104">
        <f>SUM(SUM(H16,H32,H48,H64,H80,H112,H160,H176,H192,H208,H240,H256,H288,H320,H400,H416,H432,H448,H464,H480,H496,H512,H528,H544,H560,H592,H656,H672,H688,H720),SUM(H736,H752,H784,H800,H816,H832,H848,H896,H912,H960,H976,H1040,H1072,H1088,H1104,H1120,H1136,H1169,H1185,H1201,H1217,H1233,H1249,H1297,H1313,H1329,H1345,H1361,H1377,H1393),SUM(H1409,H1425,H1441,H1457,H1473,H1489,H1505,H1521,H1585,H1601,H1617,H1633,H1649,H1665,H1681,H1698,H1714,H1730,H1746,H1794,H1810,H1827,H1843,H1859,H1875,H1892,H1908,H1924,H1940,H1956),SUM(H1972,H1988,H2004,H2020,H2036,H2052,H2084,H2100,H2116,H2132,H2148,H2164,H2196,H2212,H2228,H2308,H2324,H2340,H2356,H2372,H2388,H2404,H2420,H2436,H2452,H2468,H2484,H2500,H2516,H2532),SUM(H2548,H2580,H2596,H2612,H2644,H2660,H2708,H2740,H2757,H2773,H2789,H2821,H2853,H2869,H2885,H2901,H2917,H2933,H2965,H2981,H3013,H3029,H3046,H3062,H3078,H3094,H3110,H3126,H3142,H3158),H3174,H3190,H3206,H3222,H3238,H3270,H3286,H3302,H3318,H3334,H3350,H3366,H3382,H3478,H3510,H3558,H3574,H3590,H3606)/169</f>
        <v>12.8992682725881</v>
      </c>
      <c r="I3638" s="107"/>
      <c r="J3638" s="106">
        <f>SUM(SUM(J16,J32,J48,J64,J80,J112,J160,J176,J192,J208,J240,J256,J288,J320,J400,J416,J432,J448,J464,J480,J496,J512,J528,J544,J560,J592,J656,J672,J688,J720),SUM(J736,J752,J784,J800,J816,J832,J848,J896,J912,J960,J976,J1040,J1072,J1088,J1104,J1120,J1136,J1169,J1185,J1201,J1217,J1233,J1249,J1297,J1313,J1329,J1345,J1361,J1377,J1393),SUM(J1409,J1425,J1441,J1457,J1473,J1489,J1505,J1521,J1585,J1601,J1617,J1633,J1649,J1665,J1681,J1698,J1714,J1730,J1746,J1794,J1810,J1827,J1843,J1859,J1875,J1892,J1908,J1924,J1940,J1956),SUM(J1972,J1988,J2004,J2020,J2036,J2052,J2084,J2100,J2116,J2132,J2148,J2164,J2196,J2212,J2228,J2308,J2324,J2340,J2356,J2372,J2388,J2404,J2420,J2436,J2452,J2468,J2484,J2500,J2516,J2532),SUM(J2548,J2580,J2596,J2612,J2644,J2660,J2708,J2740,J2757,J2773,J2789,J2821,J2853,J2869,J2885,J2901,J2917,J2933,J2965,J2981,J3013,J3029,J3046,J3062,J3078,J3094,J3110,J3126,J3142,J3158),J3174,J3190,J3206,J3222,J3238,J3270,J3286,J3302,J3318,J3334,J3350,J3366,J3382,J3478,J3510,J3558,J3574,J3590,J3606)/169</f>
        <v>59.686994082841</v>
      </c>
      <c r="K3638" s="103">
        <f>SUM(SUM(K16,K32,K48,K64,K80,K112,K160,K176,K192,K208,K240,K256,K288,K320,K400,K416,K432,K448,K464,K480,K496,K512,K528,K544,K560,K592,K656,K672,K688,K720),SUM(K736,K752,K784,K800,K816,K832,K848,K896,K912,K960,K976,K1040,K1072,K1088,K1104,K1120,K1136,K1169,K1185,K1201,K1217,K1233,K1249,K1297,K1313,K1329,K1345,K1361,K1377,K1393),SUM(K1409,K1425,K1441,K1457,K1473,K1489,K1505,K1521,K1585,K1601,K1617,K1633,K1649,K1665,K1681,K1698,K1714,K1730,K1746,K1794,K1810,K1827,K1843,K1859,K1875,K1892,K1908,K1924,K1940,K1956),SUM(K1972,K1988,K2004,K2020,K2036,K2052,K2084,K2100,K2116,K2132,K2148,K2164,K2196,K2212,K2228,K2308,K2324,K2340,K2356,K2372,K2388,K2404,K2420,K2436,K2452,K2468,K2484,K2500,K2516,K2532),SUM(K2548,K2580,K2596,K2612,K2644,K2660,K2708,K2740,K2757,K2773,K2789,K2821,K2853,K2869,K2885,K2901,K2917,K2933,K2965,K2981,K3013,K3029,K3046,K3062,K3078,K3094,K3110,K3126,K3142,K3158),K3174,K3190,K3206,K3222,K3238,K3270,K3286,K3302,K3318,K3334,K3350,K3366,K3382,K3478,K3510,K3558,K3574,K3590,K3606)/169</f>
        <v>58.6728897483403</v>
      </c>
      <c r="L3638" s="108">
        <f>SUM(SUM(L16,L32,L48,L64,L80,L112,L160,L176,L192,L208,L240,L256,L288,L320,L400,L416,L432,L448,L464,L480,L496,L512,L528,L544,L560,L592,L656,L672,L688,L720),SUM(L736,L752,L784,L800,L816,L832,L848,L896,L912,L960,L976,L1040,L1072,L1088,L1104,L1120,L1136,L1169,L1185,L1201,L1217,L1233,L1249,L1297,L1313,L1329,L1345,L1361,L1377,L1393),SUM(L1409,L1425,L1441,L1457,L1473,L1489,L1505,L1521,L1585,L1601,L1617,L1633,L1649,L1665,L1681,L1698,L1714,L1730,L1746,L1794,L1810,L1827,L1843,L1859,L1875,L1892,L1908,L1924,L1940,L1956),SUM(L1972,L1988,L2004,L2020,L2036,L2052,L2084,L2100,L2116,L2132,L2148,L2164,L2196,L2212,L2228,L2308,L2324,L2340,L2356,L2372,L2388,L2404,L2420,L2436,L2452,L2468,L2484,L2500,L2516,L2532),SUM(L2548,L2580,L2596,L2612,L2644,L2660,L2708,L2740,L2757,L2773,L2789,L2821,L2853,L2869,L2885,L2901,L2917,L2933,L2965,L2981,L3013,L3029,L3046,L3062,L3078,L3094,L3110,L3126,L3142,L3158),L3174,L3190,L3206,L3222,L3238,L3270,L3286,L3302,L3318,L3334,L3350,L3366,L3382,L3478,L3510,L3558,L3574,L3590,L3606)/169</f>
        <v>54.7426245407599</v>
      </c>
      <c r="M3638" s="140"/>
      <c r="N3638" s="109"/>
      <c r="O3638" s="109"/>
      <c r="P3638" s="109"/>
    </row>
    <row r="3639" ht="31.15" customHeight="1">
      <c r="A3639" t="s" s="110">
        <v>1512</v>
      </c>
      <c r="B3639" s="111">
        <f>SUM(SUM(B96,B128,B144,B224,B272,B304,B336,B352,B368,B384,B576,B608,B624,B640,B704,B768,B864,B880,B928,B944,B992,B1008,B1024,B1056,B1152,B1265,B1281,B1537,B1553,B1569),B1762,B1778,B2068,B2180,B2244,B2260,B2276,B2292,B2564,B2628,B2676,B2692,B2724,B2805,B2837,B2949,B2997,B3254,B3398,B3414,B3430,B3446,B3462,B3494,B3526,B3542)/56</f>
        <v>23.0482142857143</v>
      </c>
      <c r="C3639" s="112">
        <f>SUM(SUM(C96,C128,C144,C224,C272,C304,C336,C352,C368,C384,C576,C608,C624,C640,C704,C768,C864,C880,C928,C944,C992,C1008,C1024,C1056,C1152,C1265,C1281,C1537,C1553,C1569),C1762,C1778,C2068,C2180,C2244,C2260,C2276,C2292,C2564,C2628,C2676,C2692,C2724,C2805,C2837,C2949,C2997,C3254,C3398,C3414,C3430,C3446,C3462,C3494,C3526,C3542)/56</f>
        <v>23.1767857142857</v>
      </c>
      <c r="D3639" s="113">
        <f>SUM(SUM(D96,D128,D144,D224,D272,D304,D336,D352,D368,D384,D576,D608,D624,D640,D704,D768,D864,D880,D928,D944,D992,D1008,D1024,D1056,D1152,D1265,D1281,D1537,D1553,D1569),D1762,D1778,D2068,D2180,D2244,D2260,D2276,D2292,D2564,D2628,D2676,D2692,D2724,D2805,D2837,D2949,D2997,D3254,D3398,D3414,D3430,D3446,D3462,D3494,D3526,D3542)/56</f>
        <v>23.7307060324545</v>
      </c>
      <c r="E3639" s="105"/>
      <c r="F3639" s="114">
        <f>SUM(SUM(F96,F128,F144,F224,F272,F304,F336,F352,F368,F384,F576,F608,F624,F640,F704,F768,F864,F880,F928,F944,F992,F1008,F1024,F1056,F1152,F1265,F1281,F1537,F1553,F1569),F1762,F1778,F2068,F2180,F2244,F2260,F2276,F2292,F2564,F2628,F2676,F2692,F2724,F2805,F2837,F2949,F2997,F3254,F3398,F3414,F3430,F3446,F3462,F3494,F3526,F3542)/56</f>
        <v>9.8264880952381</v>
      </c>
      <c r="G3639" s="112">
        <f>SUM(SUM(G96,G128,G144,G224,G272,G304,G336,G352,G368,G384,G576,G608,G624,G640,G704,G768,G864,G880,G928,G944,G992,G1008,G1024,G1056,G1152,G1265,G1281,G1537,G1553,G1569),G1762,G1778,G2068,G2180,G2244,G2260,G2276,G2292,G2564,G2628,G2676,G2692,G2724,G2805,G2837,G2949,G2997,G3254,G3398,G3414,G3430,G3446,G3462,G3494,G3526,G3542)/56</f>
        <v>10.1217261904762</v>
      </c>
      <c r="H3639" s="113">
        <f>SUM(SUM(H96,H128,H144,H224,H272,H304,H336,H352,H368,H384,H576,H608,H624,H640,H704,H768,H864,H880,H928,H944,H992,H1008,H1024,H1056,H1152,H1265,H1281,H1537,H1553,H1569),H1762,H1778,H2068,H2180,H2244,H2260,H2276,H2292,H2564,H2628,H2676,H2692,H2724,H2805,H2837,H2949,H2997,H3254,H3398,H3414,H3430,H3446,H3462,H3494,H3526,H3542)/56</f>
        <v>10.4531801715735</v>
      </c>
      <c r="I3639" s="107"/>
      <c r="J3639" s="114">
        <f>SUM(SUM(J96,J128,J144,J224,J272,J304,J336,J352,J368,J384,J576,J608,J624,J640,J704,J768,J864,J880,J928,J944,J992,J1008,J1024,J1056,J1152,J1265,J1281,J1537,J1553,J1569),J1762,J1778,J2068,J2180,J2244,J2260,J2276,J2292,J2564,J2628,J2676,J2692,J2724,J2805,J2837,J2949,J2997,J3254,J3398,J3414,J3430,J3446,J3462,J3494,J3526,J3542)/56</f>
        <v>52.3402529761911</v>
      </c>
      <c r="K3639" s="112">
        <f>SUM(SUM(K96,K128,K144,K224,K272,K304,K336,K352,K368,K384,K576,K608,K624,K640,K704,K768,K864,K880,K928,K944,K992,K1008,K1024,K1056,K1152,K1265,K1281,K1537,K1553,K1569),K1762,K1778,K2068,K2180,K2244,K2260,K2276,K2292,K2564,K2628,K2676,K2692,K2724,K2805,K2837,K2949,K2997,K3254,K3398,K3414,K3430,K3446,K3462,K3494,K3526,K3542)/56</f>
        <v>51.6970163901155</v>
      </c>
      <c r="L3639" s="115">
        <f>SUM(SUM(L96,L128,L144,L224,L272,L304,L336,L352,L368,L384,L576,L608,L624,L640,L704,L768,L864,L880,L928,L944,L992,L1008,L1024,L1056,L1152,L1265,L1281,L1537,L1553,L1569),L1762,L1778,L2068,L2180,L2244,L2260,L2276,L2292,L2564,L2628,L2676,L2692,L2724,L2805,L2837,L2949,L2997,L3254,L3398,L3414,L3430,L3446,L3462,L3494,L3526,L3542)/56</f>
        <v>51.1610843219781</v>
      </c>
      <c r="M3639" s="140"/>
      <c r="N3639" s="109"/>
      <c r="O3639" s="109"/>
      <c r="P3639" s="109"/>
    </row>
    <row r="3640" ht="8" customHeight="1">
      <c r="A3640" s="116"/>
      <c r="B3640" s="117"/>
      <c r="C3640" s="105"/>
      <c r="D3640" s="105"/>
      <c r="E3640" s="105"/>
      <c r="F3640" s="105"/>
      <c r="G3640" s="105"/>
      <c r="H3640" s="105"/>
      <c r="I3640" s="107"/>
      <c r="J3640" s="107"/>
      <c r="K3640" s="107"/>
      <c r="L3640" s="150"/>
      <c r="M3640" s="140"/>
      <c r="N3640" s="109"/>
      <c r="O3640" s="109"/>
      <c r="P3640" s="109"/>
    </row>
    <row r="3641" ht="51.15" customHeight="1">
      <c r="A3641" t="s" s="122">
        <v>1513</v>
      </c>
      <c r="B3641" t="s" s="123">
        <v>1501</v>
      </c>
      <c r="C3641" t="s" s="124">
        <v>1502</v>
      </c>
      <c r="D3641" t="s" s="125">
        <v>1486</v>
      </c>
      <c r="E3641" s="107"/>
      <c r="F3641" s="151"/>
      <c r="G3641" s="127"/>
      <c r="H3641" s="128"/>
      <c r="I3641" s="107"/>
      <c r="J3641" t="s" s="152">
        <v>1489</v>
      </c>
      <c r="K3641" t="s" s="153">
        <v>1490</v>
      </c>
      <c r="L3641" t="s" s="154">
        <v>1491</v>
      </c>
      <c r="M3641" s="140"/>
      <c r="N3641" s="109"/>
      <c r="O3641" s="109"/>
      <c r="P3641" s="109"/>
    </row>
    <row r="3642" ht="31.15" customHeight="1">
      <c r="A3642" t="s" s="149">
        <v>21</v>
      </c>
      <c r="B3642" s="102">
        <f>AVERAGE(B3638,F3638)</f>
        <v>18.5294871794872</v>
      </c>
      <c r="C3642" s="103">
        <f>AVERAGE(C3638,G3638)</f>
        <v>18.8647521308819</v>
      </c>
      <c r="D3642" s="104">
        <f>AVERAGE(D3638,H3638)</f>
        <v>19.0652902722886</v>
      </c>
      <c r="E3642" s="105"/>
      <c r="F3642" s="129"/>
      <c r="G3642" s="7"/>
      <c r="H3642" s="130"/>
      <c r="I3642" s="107"/>
      <c r="J3642" s="155">
        <v>59.686994082841</v>
      </c>
      <c r="K3642" s="156">
        <v>58.6728897483403</v>
      </c>
      <c r="L3642" s="157">
        <v>54.7426245407599</v>
      </c>
      <c r="M3642" s="158"/>
      <c r="N3642" s="19"/>
      <c r="O3642" s="19"/>
      <c r="P3642" s="19"/>
    </row>
    <row r="3643" ht="31.15" customHeight="1">
      <c r="A3643" t="s" s="110">
        <v>1514</v>
      </c>
      <c r="B3643" s="111">
        <f>AVERAGE(B3639,F3639)</f>
        <v>16.4373511904762</v>
      </c>
      <c r="C3643" s="112">
        <f>AVERAGE(C3639,G3639)</f>
        <v>16.649255952381</v>
      </c>
      <c r="D3643" s="113">
        <f>AVERAGE(D3639,H3639)</f>
        <v>17.091943102014</v>
      </c>
      <c r="E3643" s="105"/>
      <c r="F3643" s="134"/>
      <c r="G3643" s="135"/>
      <c r="H3643" s="136"/>
      <c r="I3643" s="107"/>
      <c r="J3643" s="159">
        <v>52.3402529761911</v>
      </c>
      <c r="K3643" s="160">
        <v>51.6970163901155</v>
      </c>
      <c r="L3643" s="161">
        <v>51.1610843219781</v>
      </c>
      <c r="M3643" s="162"/>
      <c r="N3643" s="163"/>
      <c r="O3643" s="163"/>
      <c r="P3643" s="163"/>
    </row>
    <row r="3644" ht="8" customHeight="1">
      <c r="A3644" s="164"/>
      <c r="B3644" s="165"/>
      <c r="C3644" s="165"/>
      <c r="D3644" s="165"/>
      <c r="E3644" s="105"/>
      <c r="F3644" s="118"/>
      <c r="G3644" s="118"/>
      <c r="H3644" s="118"/>
      <c r="I3644" s="107"/>
      <c r="J3644" s="166"/>
      <c r="K3644" s="166"/>
      <c r="L3644" s="167"/>
      <c r="M3644" s="168"/>
      <c r="N3644" s="107"/>
      <c r="O3644" s="107"/>
      <c r="P3644" s="107"/>
    </row>
    <row r="3645" ht="51" customHeight="1">
      <c r="A3645" t="s" s="169">
        <v>1515</v>
      </c>
      <c r="B3645" t="s" s="141">
        <v>1484</v>
      </c>
      <c r="C3645" t="s" s="142">
        <v>1485</v>
      </c>
      <c r="D3645" t="s" s="143">
        <v>1486</v>
      </c>
      <c r="E3645" s="166"/>
      <c r="F3645" t="s" s="145">
        <v>1487</v>
      </c>
      <c r="G3645" t="s" s="146">
        <v>1488</v>
      </c>
      <c r="H3645" t="s" s="170">
        <v>1486</v>
      </c>
      <c r="I3645" s="171"/>
      <c r="J3645" t="s" s="97">
        <v>1489</v>
      </c>
      <c r="K3645" t="s" s="98">
        <v>1490</v>
      </c>
      <c r="L3645" t="s" s="99">
        <v>1491</v>
      </c>
      <c r="M3645" s="172"/>
      <c r="N3645" s="173"/>
      <c r="O3645" s="173"/>
      <c r="P3645" s="173"/>
    </row>
    <row r="3646" ht="31.15" customHeight="1">
      <c r="A3646" t="s" s="174">
        <v>1516</v>
      </c>
      <c r="B3646" s="102">
        <f>SUM(SUM(B16,B48,B80,B112,B240,B272,B288,B464,B576,B656,B720,B832,B864,B912,B1072,B1104,B1169,B1201,B1281,B1345,B1425,B1441,B1457,B1601,B1698,B1714,B1730,B1778,B1843,B1859),SUM(B1875,B1908,B1924,B1972,B1988,B2020,B2036,B2148,B2180,B2276,B2308,B2324,B2356,B2388,B2404,B2452,B2468,B2612,B2660,B2708,B2740,B2757,B2773,B2789,B2885,B2901,B2933,B2949,B3062,B3078),B3110,B3126,B3174,B3190,B3222,B3254,B3270,B3318,B3366,B3430,B3478,B3510,B3558)/73</f>
        <v>25.1297945205479</v>
      </c>
      <c r="C3646" s="103">
        <f>SUM(SUM(C16,C48,C80,C112,C240,C272,C288,C464,C576,C656,C720,C832,C864,C912,C1072,C1104,C1169,C1201,C1281,C1345,C1425,C1441,C1457,C1601,C1698,C1714,C1730,C1778,C1843,C1859),SUM(C1875,C1908,C1924,C1972,C1988,C2020,C2036,C2148,C2180,C2276,C2308,C2324,C2356,C2388,C2404,C2452,C2468,C2612,C2660,C2708,C2740,C2757,C2773,C2789,C2885,C2901,C2933,C2949,C3062,C3078),C3110,C3126,C3174,C3190,C3222,C3254,C3270,C3318,C3366,C3430,C3478,C3510,C3558)/73</f>
        <v>25.4155251141552</v>
      </c>
      <c r="D3646" s="104">
        <f>SUM(SUM(D16,D48,D80,D112,D240,D272,D288,D464,D576,D656,D720,D832,D864,D912,D1072,D1104,D1169,D1201,D1281,D1345,D1425,D1441,D1457,D1601,D1698,D1714,D1730,D1778,D1843,D1859),SUM(D1875,D1908,D1924,D1972,D1988,D2020,D2036,D2148,D2180,D2276,D2308,D2324,D2356,D2388,D2404,D2452,D2468,D2612,D2660,D2708,D2740,D2757,D2773,D2789,D2885,D2901,D2933,D2949,D3062,D3078),D3110,D3126,D3174,D3190,D3222,D3254,D3270,D3318,D3366,D3430,D3478,D3510,D3558)/73</f>
        <v>25.7621523952229</v>
      </c>
      <c r="E3646" s="175"/>
      <c r="F3646" s="106">
        <f>SUM(SUM(F16,F48,F80,F112,F240,F272,F288,F464,F576,F656,F720,F832,F864,F912,F1072,F1104,F1169,F1201,F1281,F1345,F1425,F1441,F1457,F1601,F1698,F1714,F1730,F1778,F1843,F1859),SUM(F1875,F1908,F1924,F1972,F1988,F2020,F2036,F2148,F2180,F2276,F2308,F2324,F2356,F2388,F2404,F2452,F2468,F2612,F2660,F2708,F2740,F2757,F2773,F2789,F2885,F2901,F2933,F2949,F3062,F3078),F3110,F3126,F3174,F3190,F3222,F3254,F3270,F3318,F3366,F3430,F3478,F3510,F3558)/73</f>
        <v>13.0108447488584</v>
      </c>
      <c r="G3646" s="103">
        <f>SUM(SUM(G16,G48,G80,G112,G240,G272,G288,G464,G576,G656,G720,G832,G864,G912,G1072,G1104,G1169,G1201,G1281,G1345,G1425,G1441,G1457,G1601,G1698,G1714,G1730,G1778,G1843,G1859),SUM(G1875,G1908,G1924,G1972,G1988,G2020,G2036,G2148,G2180,G2276,G2308,G2324,G2356,G2388,G2404,G2452,G2468,G2612,G2660,G2708,G2740,G2757,G2773,G2789,G2885,G2901,G2933,G2949,G3062,G3078),G3110,G3126,G3174,G3190,G3222,G3254,G3270,G3318,G3366,G3430,G3478,G3510,G3558)/73</f>
        <v>13.3456621004566</v>
      </c>
      <c r="H3646" s="176">
        <f>SUM(SUM(H16,H48,H80,H112,H240,H272,H288,H464,H576,H656,H720,H832,H864,H912,H1072,H1104,H1169,H1201,H1281,H1345,H1425,H1441,H1457,H1601,H1698,H1714,H1730,H1778,H1843,H1859),SUM(H1875,H1908,H1924,H1972,H1988,H2020,H2036,H2148,H2180,H2276,H2308,H2324,H2356,H2388,H2404,H2452,H2468,H2612,H2660,H2708,H2740,H2757,H2773,H2789,H2885,H2901,H2933,H2949,H3062,H3078),H3110,H3126,H3174,H3190,H3222,H3254,H3270,H3318,H3366,H3430,H3478,H3510,H3558)/73</f>
        <v>13.5935739748916</v>
      </c>
      <c r="I3646" s="177"/>
      <c r="J3646" s="106">
        <f>SUM(SUM(J16,J48,J80,J112,J240,J272,J288,J464,J576,J656,J720,J832,J864,J912,J1072,J1104,J1169,J1201,J1281,J1345,J1425,J1441,J1457,J1601,J1698,J1714,J1730,J1778,J1843,J1859),SUM(J1875,J1908,J1924,J1972,J1988,J2020,J2036,J2148,J2180,J2276,J2308,J2324,J2356,J2388,J2404,J2452,J2468,J2612,J2660,J2708,J2740,J2757,J2773,J2789,J2885,J2901,J2933,J2949,J3062,J3078),J3110,J3126,J3174,J3190,J3222,J3254,J3270,J3318,J3366,J3430,J3478,J3510,J3558)/73</f>
        <v>55.6329589041103</v>
      </c>
      <c r="K3646" s="103">
        <f>SUM(SUM(K16,K48,K80,K112,K240,K272,K288,K464,K576,K656,K720,K832,K864,K912,K1072,K1104,K1169,K1201,K1281,K1345,K1425,K1441,K1457,K1601,K1698,K1714,K1730,K1778,K1843,K1859),SUM(K1875,K1908,K1924,K1972,K1988,K2020,K2036,K2148,K2180,K2276,K2308,K2324,K2356,K2388,K2404,K2452,K2468,K2612,K2660,K2708,K2740,K2757,K2773,K2789,K2885,K2901,K2933,K2949,K3062,K3078),K3110,K3126,K3174,K3190,K3222,K3254,K3270,K3318,K3366,K3430,K3478,K3510,K3558)/73</f>
        <v>54.1522064897425</v>
      </c>
      <c r="L3646" s="108">
        <f>SUM(SUM(L16,L48,L80,L112,L240,L272,L288,L464,L576,L656,L720,L832,L864,L912,L1072,L1104,L1169,L1201,L1281,L1345,L1425,L1441,L1457,L1601,L1698,L1714,L1730,L1778,L1843,L1859),SUM(L1875,L1908,L1924,L1972,L1988,L2020,L2036,L2148,L2180,L2276,L2308,L2324,L2356,L2388,L2404,L2452,L2468,L2612,L2660,L2708,L2740,L2757,L2773,L2789,L2885,L2901,L2933,L2949,L3062,L3078),L3110,L3126,L3174,L3190,L3222,L3254,L3270,L3318,L3366,L3430,L3478,L3510,L3558)/73</f>
        <v>52.160143029695</v>
      </c>
      <c r="M3646" s="158"/>
      <c r="N3646" s="19"/>
      <c r="O3646" s="19"/>
      <c r="P3646" s="19"/>
    </row>
    <row r="3647" ht="31.15" customHeight="1">
      <c r="A3647" t="s" s="178">
        <v>1517</v>
      </c>
      <c r="B3647" s="111">
        <f>SUM(SUM(B32,B64,B96,B128,B144,B160,B176,B192,B208,B224,B256,B304,B320,B336,B352,B368,B384,B400,B416,B432,B448,B480,B496,B512,B528,B544,B560,B592,B608,B624),SUM(B640,B672,B688,B704,B736,B768,B784,B800,B816,B848,B880,B896,B928,B944,B960,B976,B992,B1008,B1024,B1040,B1056,B1088,B1120,B1136,B1152,B1185,B1217,B1233,B1249,B1265),SUM(B1297,B1313,B1329,B1361,B1377,B1393,B1409,B1489,B1505,B1521,B1537,B1553,B1569,B1585,B1617,B1633,B1649,B1665,B1681,B1746,B1762,B1810,B1827,B1892,B1940,B1956,B2004,B2052,B2068,B2084),SUM(B2116,B2132,B2164,B2196,B2212,B2228,B2244,B2260,B2292,B2340,B2372,B2420,B2484,B2500,B2516,B2532,B2548,B2564,B2580,B2596,B2628,B2644,B2676,B2692,B2724,B2805,B2821,B2837,B2853,B2869),B2917,B2965,B2997,B3013,B3029,B3046,B3094,B3142,B3158,B3206,B3238,B3286,B3302,B3334,B3350,B3382,B3398,B3414,B3446,B3462,B3494,B3526,B3542,B3574,B3590,B3606)/146</f>
        <v>23.8885273972603</v>
      </c>
      <c r="C3647" s="112">
        <f>SUM(SUM(C32,C64,C96,C128,C144,C160,C176,C192,C208,C224,C256,C304,C320,C336,C352,C368,C384,C400,C416,C432,C448,C480,C496,C512,C528,C544,C560,C592,C608,C624),SUM(C640,C672,C688,C704,C736,C768,C784,C800,C816,C848,C880,C896,C928,C944,C960,C976,C992,C1008,C1024,C1040,C1056,C1088,C1120,C1136,C1152,C1185,C1217,C1233,C1249,C1265),SUM(C1297,C1313,C1329,C1361,C1377,C1393,C1409,C1489,C1505,C1521,C1537,C1553,C1569,C1585,C1617,C1633,C1649,C1665,C1681,C1746,C1762,C1810,C1827,C1892,C1940,C1956,C2004,C2052,C2068,C2084),SUM(C2116,C2132,C2164,C2196,C2212,C2228,C2244,C2260,C2292,C2340,C2372,C2420,C2484,C2500,C2516,C2532,C2548,C2564,C2580,C2596,C2628,C2644,C2676,C2692,C2724,C2805,C2821,C2837,C2853,C2869),C2917,C2965,C2997,C3013,C3029,C3046,C3094,C3142,C3158,C3206,C3238,C3286,C3302,C3334,C3350,C3382,C3398,C3414,C3446,C3462,C3494,C3526,C3542,C3574,C3590,C3606)/146</f>
        <v>24.1552980267449</v>
      </c>
      <c r="D3647" s="113">
        <f>SUM(SUM(D32,D64,D96,D128,D144,D160,D176,D192,D208,D224,D256,D304,D320,D336,D352,D368,D384,D400,D416,D432,D448,D480,D496,D512,D528,D544,D560,D592,D608,D624),SUM(D640,D672,D688,D704,D736,D768,D784,D800,D816,D848,D880,D896,D928,D944,D960,D976,D992,D1008,D1024,D1040,D1056,D1088,D1120,D1136,D1152,D1185,D1217,D1233,D1249,D1265),SUM(D1297,D1313,D1329,D1361,D1377,D1393,D1409,D1489,D1505,D1521,D1537,D1553,D1569,D1585,D1617,D1633,D1649,D1665,D1681,D1746,D1762,D1810,D1827,D1892,D1940,D1956,D2004,D2052,D2068,D2084),SUM(D2116,D2132,D2164,D2196,D2212,D2228,D2244,D2260,D2292,D2340,D2372,D2420,D2484,D2500,D2516,D2532,D2548,D2564,D2580,D2596,D2628,D2644,D2676,D2692,D2724,D2805,D2821,D2837,D2853,D2869),D2917,D2965,D2997,D3013,D3029,D3046,D3094,D3142,D3158,D3206,D3238,D3286,D3302,D3334,D3350,D3382,D3398,D3414,D3446,D3462,D3494,D3526,D3542,D3574,D3590,D3606)/146</f>
        <v>24.4481780406226</v>
      </c>
      <c r="E3647" s="179"/>
      <c r="F3647" s="180">
        <f>SUM(SUM(F32,F64,F96,F128,F144,F160,F176,F192,F208,F224,F256,F304,F320,F336,F352,F368,F384,F400,F416,F432,F448,F480,F496,F512,F528,F544,F560,F592,F608,F624),SUM(F640,F672,F688,F704,F736,F768,F784,F800,F816,F848,F880,F896,F928,F944,F960,F976,F992,F1008,F1024,F1040,F1056,F1088,F1120,F1136,F1152,F1185,F1217,F1233,F1249,F1265),SUM(F1297,F1313,F1329,F1361,F1377,F1393,F1409,F1489,F1505,F1521,F1537,F1553,F1569,F1585,F1617,F1633,F1649,F1665,F1681,F1746,F1762,F1810,F1827,F1892,F1940,F1956,F2004,F2052,F2068,F2084),SUM(F2116,F2132,F2164,F2196,F2212,F2228,F2244,F2260,F2292,F2340,F2372,F2420,F2484,F2500,F2516,F2532,F2548,F2564,F2580,F2596,F2628,F2644,F2676,F2692,F2724,F2805,F2821,F2837,F2853,F2869),F2917,F2965,F2997,F3013,F3029,F3046,F3094,F3142,F3158,F3206,F3238,F3286,F3302,F3334,F3350,F3382,F3398,F3414,F3446,F3462,F3494,F3526,F3542,F3574,F3590,F3606)/146</f>
        <v>11.0594748858448</v>
      </c>
      <c r="G3647" s="181">
        <f>SUM(SUM(G32,G64,G96,G128,G144,G160,G176,G192,G208,G224,G256,G304,G320,G336,G352,G368,G384,G400,G416,G432,G448,G480,G496,G512,G528,G544,G560,G592,G608,G624),SUM(G640,G672,G688,G704,G736,G768,G784,G800,G816,G848,G880,G896,G928,G944,G960,G976,G992,G1008,G1024,G1040,G1056,G1088,G1120,G1136,G1152,G1185,G1217,G1233,G1249,G1265),SUM(G1297,G1313,G1329,G1361,G1377,G1393,G1409,G1489,G1505,G1521,G1537,G1553,G1569,G1585,G1617,G1633,G1649,G1665,G1681,G1746,G1762,G1810,G1827,G1892,G1940,G1956,G2004,G2052,G2068,G2084),SUM(G2116,G2132,G2164,G2196,G2212,G2228,G2244,G2260,G2292,G2340,G2372,G2420,G2484,G2500,G2516,G2532,G2548,G2564,G2580,G2596,G2628,G2644,G2676,G2692,G2724,G2805,G2821,G2837,G2853,G2869),G2917,G2965,G2997,G3013,G3029,G3046,G3094,G3142,G3158,G3206,G3238,G3286,G3302,G3334,G3350,G3382,G3398,G3414,G3446,G3462,G3494,G3526,G3542,G3574,G3590,G3606)/146</f>
        <v>11.3894444444444</v>
      </c>
      <c r="H3647" s="182">
        <f>SUM(SUM(H32,H64,H96,H128,H144,H160,H176,H192,H208,H224,H256,H304,H320,H336,H352,H368,H384,H400,H416,H432,H448,H480,H496,H512,H528,H544,H560,H592,H608,H624),SUM(H640,H672,H688,H704,H736,H768,H784,H800,H816,H848,H880,H896,H928,H944,H960,H976,H992,H1008,H1024,H1040,H1056,H1088,H1120,H1136,H1152,H1185,H1217,H1233,H1249,H1265),SUM(H1297,H1313,H1329,H1361,H1377,H1393,H1409,H1489,H1505,H1521,H1537,H1553,H1569,H1585,H1617,H1633,H1649,H1665,H1681,H1746,H1762,H1810,H1827,H1892,H1940,H1956,H2004,H2052,H2068,H2084),SUM(H2116,H2132,H2164,H2196,H2212,H2228,H2244,H2260,H2292,H2340,H2372,H2420,H2484,H2500,H2516,H2532,H2548,H2564,H2580,H2596,H2628,H2644,H2676,H2692,H2724,H2805,H2821,H2837,H2853,H2869),H2917,H2965,H2997,H3013,H3029,H3046,H3094,H3142,H3158,H3206,H3238,H3286,H3302,H3334,H3350,H3382,H3398,H3414,H3446,H3462,H3494,H3526,H3542,H3574,H3590,H3606)/146</f>
        <v>11.5557919971569</v>
      </c>
      <c r="I3647" s="183"/>
      <c r="J3647" s="180">
        <f>SUM(SUM(J32,J64,J96,J128,J144,J160,J176,J192,J208,J224,J256,J304,J320,J336,J352,J368,J384,J400,J416,J432,J448,J480,J496,J512,J528,J544,J560,J592,J608,J624),SUM(J640,J672,J688,J704,J736,J768,J784,J800,J816,J848,J880,J896,J928,J944,J960,J976,J992,J1008,J1024,J1040,J1056,J1088,J1120,J1136,J1152,J1185,J1217,J1233,J1249,J1265),SUM(J1297,J1313,J1329,J1361,J1377,J1393,J1409,J1489,J1505,J1521,J1537,J1553,J1569,J1585,J1617,J1633,J1649,J1665,J1681,J1746,J1762,J1810,J1827,J1892,J1940,J1956,J2004,J2052,J2068,J2084),SUM(J2116,J2132,J2164,J2196,J2212,J2228,J2244,J2260,J2292,J2340,J2372,J2420,J2484,J2500,J2516,J2532,J2548,J2564,J2580,J2596,J2628,J2644,J2676,J2692,J2724,J2805,J2821,J2837,J2853,J2869),J2917,J2965,J2997,J3013,J3029,J3046,J3094,J3142,J3158,J3206,J3238,J3286,J3302,J3334,J3350,J3382,J3398,J3414,J3446,J3462,J3494,J3526,J3542,J3574,J3590,J3606)/146</f>
        <v>58.3747671232884</v>
      </c>
      <c r="K3647" s="181">
        <f>SUM(SUM(K32,K64,K96,K128,K144,K160,K176,K192,K208,K224,K256,K304,K320,K336,K352,K368,K384,K400,K416,K432,K448,K480,K496,K512,K528,K544,K560,K592,K608,K624),SUM(K640,K672,K688,K704,K736,K768,K784,K800,K816,K848,K880,K896,K928,K944,K960,K976,K992,K1008,K1024,K1040,K1056,K1088,K1120,K1136,K1152,K1185,K1217,K1233,K1249,K1265),SUM(K1297,K1313,K1329,K1361,K1377,K1393,K1409,K1489,K1505,K1521,K1537,K1553,K1569,K1585,K1617,K1633,K1649,K1665,K1681,K1746,K1762,K1810,K1827,K1892,K1940,K1956,K2004,K2052,K2068,K2084),SUM(K2116,K2132,K2164,K2196,K2212,K2228,K2244,K2260,K2292,K2340,K2372,K2420,K2484,K2500,K2516,K2532,K2548,K2564,K2580,K2596,K2628,K2644,K2676,K2692,K2724,K2805,K2821,K2837,K2853,K2869),K2917,K2965,K2997,K3013,K3029,K3046,K3094,K3142,K3158,K3206,K3238,K3286,K3302,K3334,K3350,K3382,K3398,K3414,K3446,K3462,K3494,K3526,K3542,K3574,K3590,K3606)/146</f>
        <v>57.7611297604012</v>
      </c>
      <c r="L3647" s="184">
        <f>SUM(SUM(L32,L64,L96,L128,L144,L160,L176,L192,L208,L224,L256,L304,L320,L336,L352,L368,L384,L400,L416,L432,L448,L480,L496,L512,L528,L544,L560,L592,L608,L624),SUM(L640,L672,L688,L704,L736,L768,L784,L800,L816,L848,L880,L896,L928,L944,L960,L976,L992,L1008,L1024,L1040,L1056,L1088,L1120,L1136,L1152,L1185,L1217,L1233,L1249,L1265),SUM(L1297,L1313,L1329,L1361,L1377,L1393,L1409,L1489,L1505,L1521,L1537,L1553,L1569,L1585,L1617,L1633,L1649,L1665,L1681,L1746,L1762,L1810,L1827,L1892,L1940,L1956,L2004,L2052,L2068,L2084),SUM(L2116,L2132,L2164,L2196,L2212,L2228,L2244,L2260,L2292,L2340,L2372,L2420,L2484,L2500,L2516,L2532,L2548,L2564,L2580,L2596,L2628,L2644,L2676,L2692,L2724,L2805,L2821,L2837,L2853,L2869),L2917,L2965,L2997,L3013,L3029,L3046,L3094,L3142,L3158,L3206,L3238,L3286,L3302,L3334,L3350,L3382,L3398,L3414,L3446,L3462,L3494,L3526,L3542,L3574,L3590,L3606)/146</f>
        <v>54.2644503903683</v>
      </c>
      <c r="M3647" s="162"/>
      <c r="N3647" s="163"/>
      <c r="O3647" s="163"/>
      <c r="P3647" s="163"/>
    </row>
    <row r="3648" ht="8" customHeight="1">
      <c r="A3648" s="164"/>
      <c r="B3648" s="165"/>
      <c r="C3648" s="165"/>
      <c r="D3648" s="165"/>
      <c r="E3648" s="105"/>
      <c r="F3648" s="185"/>
      <c r="G3648" s="185"/>
      <c r="H3648" s="186"/>
      <c r="I3648" s="187"/>
      <c r="J3648" s="175"/>
      <c r="K3648" s="175"/>
      <c r="L3648" s="188"/>
      <c r="M3648" s="168"/>
      <c r="N3648" s="107"/>
      <c r="O3648" s="107"/>
      <c r="P3648" s="107"/>
    </row>
    <row r="3649" ht="51" customHeight="1">
      <c r="A3649" t="s" s="169">
        <v>1518</v>
      </c>
      <c r="B3649" t="s" s="141">
        <v>1484</v>
      </c>
      <c r="C3649" t="s" s="142">
        <v>1485</v>
      </c>
      <c r="D3649" t="s" s="189">
        <v>1486</v>
      </c>
      <c r="E3649" s="105"/>
      <c r="F3649" t="s" s="145">
        <v>1487</v>
      </c>
      <c r="G3649" t="s" s="146">
        <v>1488</v>
      </c>
      <c r="H3649" t="s" s="190">
        <v>1486</v>
      </c>
      <c r="I3649" s="187"/>
      <c r="J3649" t="s" s="97">
        <v>1489</v>
      </c>
      <c r="K3649" t="s" s="98">
        <v>1490</v>
      </c>
      <c r="L3649" t="s" s="99">
        <v>1491</v>
      </c>
      <c r="M3649" s="172"/>
      <c r="N3649" s="173"/>
      <c r="O3649" s="173"/>
      <c r="P3649" s="173"/>
    </row>
    <row r="3650" ht="31.15" customHeight="1">
      <c r="A3650" t="s" s="174">
        <v>1519</v>
      </c>
      <c r="B3650" s="102">
        <f>SUM(SUM(B1827,B1843,B1859,B1875,B1892,B1908,B1924,B1940,B1956,B1972,B1988,B2004,B2020,B2036,B2052,B2068,B2084,B2100,B2116,B2132,B2148,B2164,B2180,B2196,B2212,B2228,B2244,B2260,B2276,B2292),B2308,B2324,B2340,B2356,B2372,B2388,B2404,B2420,B2436,B3046,B3062,B3078,B3094,B3110,B3126,B3142,B3158,B3174)/48</f>
        <v>30.6588541666667</v>
      </c>
      <c r="C3650" s="103">
        <f>SUM(SUM(C1827,C1843,C1859,C1875,C1892,C1908,C1924,C1940,C1956,C1972,C1988,C2004,C2020,C2036,C2052,C2068,C2084,C2100,C2116,C2132,C2148,C2164,C2180,C2196,C2212,C2228,C2244,C2260,C2276,C2292),C2308,C2324,C2340,C2356,C2372,C2388,C2404,C2420,C2436,C3046,C3062,C3078,C3094,C3110,C3126,C3142,C3158,C3174)/48</f>
        <v>31.1474503968254</v>
      </c>
      <c r="D3650" s="104">
        <f>SUM(SUM(D1827,D1843,D1859,D1875,D1892,D1908,D1924,D1940,D1956,D1972,D1988,D2004,D2020,D2036,D2052,D2068,D2084,D2100,D2116,D2132,D2148,D2164,D2180,D2196,D2212,D2228,D2244,D2260,D2276,D2292),D2308,D2324,D2340,D2356,D2372,D2388,D2404,D2420,D2436,D3046,D3062,D3078,D3094,D3110,D3126,D3142,D3158,D3174)/48</f>
        <v>31.3869955408566</v>
      </c>
      <c r="E3650" s="166"/>
      <c r="F3650" s="106">
        <f>SUM(SUM(F1827,F1843,F1859,F1875,F1892,F1908,F1924,F1940,F1956,F1972,F1988,F2004,F2020,F2036,F2052,F2068,F2084,F2100,F2116,F2132,F2148,F2164,F2180,F2196,F2212,F2228,F2244,F2260,F2276,F2292),F2308,F2324,F2340,F2356,F2372,F2388,F2404,F2420,F2436,F3046,F3062,F3078,F3094,F3110,F3126,F3142,F3158,F3174)/48</f>
        <v>17.8329861111111</v>
      </c>
      <c r="G3650" s="103">
        <f>SUM(SUM(G1827,G1843,G1859,G1875,G1892,G1908,G1924,G1940,G1956,G1972,G1988,G2004,G2020,G2036,G2052,G2068,G2084,G2100,G2116,G2132,G2148,G2164,G2180,G2196,G2212,G2228,G2244,G2260,G2276,G2292),G2308,G2324,G2340,G2356,G2372,G2388,G2404,G2420,G2436,G3046,G3062,G3078,G3094,G3110,G3126,G3142,G3158,G3174)/48</f>
        <v>18.4052575231482</v>
      </c>
      <c r="H3650" s="176">
        <f>SUM(SUM(H1827,H1843,H1859,H1875,H1892,H1908,H1924,H1940,H1956,H1972,H1988,H2004,H2020,H2036,H2052,H2068,H2084,H2100,H2116,H2132,H2148,H2164,H2180,H2196,H2212,H2228,H2244,H2260,H2276,H2292),H2308,H2324,H2340,H2356,H2372,H2388,H2404,H2420,H2436,H3046,H3062,H3078,H3094,H3110,H3126,H3142,H3158,H3174)/48</f>
        <v>18.6638549024075</v>
      </c>
      <c r="I3650" s="187"/>
      <c r="J3650" s="106">
        <f>SUM(SUM(J1827,J1843,J1859,J1875,J1892,J1908,J1924,J1940,J1956,J1972,J1988,J2004,J2020,J2036,J2052,J2068,J2084,J2100,J2116,J2132,J2148,J2164,J2180,J2196,J2212,J2228,J2244,J2260,J2276,J2292),J2308,J2324,J2340,J2356,J2372,J2388,J2404,J2420,J2436,J3046,J3062,J3078,J3094,J3110,J3126,J3142,J3158,J3174)/48</f>
        <v>69.1858958333342</v>
      </c>
      <c r="K3650" s="103">
        <f>SUM(SUM(K1827,K1843,K1859,K1875,K1892,K1908,K1924,K1940,K1956,K1972,K1988,K2004,K2020,K2036,K2052,K2068,K2084,K2100,K2116,K2132,K2148,K2164,K2180,K2196,K2212,K2228,K2244,K2260,K2276,K2292),K2308,K2324,K2340,K2356,K2372,K2388,K2404,K2420,K2436,K3046,K3062,K3078,K3094,K3110,K3126,K3142,K3158,K3174)/48</f>
        <v>67.50568569907939</v>
      </c>
      <c r="L3650" s="108">
        <f>SUM(SUM(L1827,L1843,L1859,L1875,L1892,L1908,L1924,L1940,L1956,L1972,L1988,L2004,L2020,L2036,L2052,L2068,L2084,L2100,L2116,L2132,L2148,L2164,L2180,L2196,L2212,L2228,L2244,L2260,L2276,L2292),L2308,L2324,L2340,L2356,L2372,L2388,L2404,L2420,L2436,L3046,L3062,L3078,L3094,L3110,L3126,L3142,L3158,L3174)/48</f>
        <v>66.2564241830826</v>
      </c>
      <c r="M3650" s="158"/>
      <c r="N3650" s="19"/>
      <c r="O3650" s="19"/>
      <c r="P3650" s="19"/>
    </row>
    <row r="3651" ht="31.15" customHeight="1">
      <c r="A3651" t="s" s="178">
        <v>1520</v>
      </c>
      <c r="B3651" s="111">
        <f>SUM(SUM(B16,B32,B48,B64,B80,B96,B112,B128,B144,B160,B176,B192,B208,B224,B240,B256,B272,B288,B304,B320,B336,B352,B368,B384,B400,B416,B432,B448,B464,B480),SUM(B496,B512,B528,B544,B560,B576,B592,B608,B624,B640,B656,B672,B688,B704,B720,B736,B752,B768,B784,B800,B816,B832,B848,B864,B880,B896,B912,B928,B944,B960),SUM(B976,B992,B1008,B1024,B1040,B1056,B1072,B1088,B1104,B1120,B1136,B1152,B1169,B1185,B1201,B1217,B1233,B1249,B1265,B1281,B1297,B1313,B1329,B1345,B1361,B1377,B1393,B1409,B1425,B1441),SUM(B1457,B1473,B1489,B1505,B1521,B1537,B1553,B1569,B1585,B1601,B1617,B1633,B1649,B1665,B1681,B1698,B1714,B1730,B1746,B1762,B1778,B1794,B1810,B2452,B2468,B2484,B2500,B2516,B2532,B2548),SUM(B2564,B2580,B2596,B2612,B2628,B2644,B2660,B2676,B2692,B2708,B2724,B2740,B2757,B2773,B2789,B2805,B2821,B2837,B2853,B2869,B2885,B2901,B2917,B2933,B2949,B2965,B2981,B2997,B3013,B3029),B3190,B3206,B3222,B3238,B3254,B3270,B3286,B3302,B3318,B3334,B3350,B3366,B3382,B3398,B3414,B3430,B3446,B3462,B3478,B3494,B3510,B3526,B3542,B3558,B3574,B3590,B3606)/177</f>
        <v>22.5276836158192</v>
      </c>
      <c r="C3651" s="112">
        <f>SUM(SUM(C16,C32,C48,C64,C80,C96,C112,C128,C144,C160,C176,C192,C208,C224,C240,C256,C272,C288,C304,C320,C336,C352,C368,C384,C400,C416,C432,C448,C464,C480),SUM(C496,C512,C528,C544,C560,C576,C592,C608,C624,C640,C656,C672,C688,C704,C720,C736,C752,C768,C784,C800,C816,C832,C848,C864,C880,C896,C912,C928,C944,C960),SUM(C976,C992,C1008,C1024,C1040,C1056,C1072,C1088,C1104,C1120,C1136,C1152,C1169,C1185,C1201,C1217,C1233,C1249,C1265,C1281,C1297,C1313,C1329,C1345,C1361,C1377,C1393,C1409,C1425,C1441),SUM(C1457,C1473,C1489,C1505,C1521,C1537,C1553,C1569,C1585,C1601,C1617,C1633,C1649,C1665,C1681,C1698,C1714,C1730,C1746,C1762,C1778,C1794,C1810,C2452,C2468,C2484,C2500,C2516,C2532,C2548),SUM(C2564,C2580,C2596,C2612,C2628,C2644,C2660,C2676,C2692,C2708,C2724,C2740,C2757,C2773,C2789,C2805,C2821,C2837,C2853,C2869,C2885,C2901,C2917,C2933,C2949,C2965,C2981,C2997,C3013,C3029),C3190,C3206,C3222,C3238,C3254,C3270,C3286,C3302,C3318,C3334,C3350,C3366,C3382,C3398,C3414,C3430,C3446,C3462,C3478,C3494,C3510,C3526,C3542,C3558,C3574,C3590,C3606)/177</f>
        <v>22.745970989149</v>
      </c>
      <c r="D3651" s="113">
        <f>SUM(SUM(D16,D32,D48,D64,D80,D96,D112,D128,D144,D160,D176,D192,D208,D224,D240,D256,D272,D288,D304,D320,D336,D352,D368,D384,D400,D416,D432,D448,D464,D480),SUM(D496,D512,D528,D544,D560,D576,D592,D608,D624,D640,D656,D672,D688,D704,D720,D736,D752,D768,D784,D800,D816,D832,D848,D864,D880,D896,D912,D928,D944,D960),SUM(D976,D992,D1008,D1024,D1040,D1056,D1072,D1088,D1104,D1120,D1136,D1152,D1169,D1185,D1201,D1217,D1233,D1249,D1265,D1281,D1297,D1313,D1329,D1345,D1361,D1377,D1393,D1409,D1425,D1441),SUM(D1457,D1473,D1489,D1505,D1521,D1537,D1553,D1569,D1585,D1601,D1617,D1633,D1649,D1665,D1681,D1698,D1714,D1730,D1746,D1762,D1778,D1794,D1810,D2452,D2468,D2484,D2500,D2516,D2532,D2548),SUM(D2564,D2580,D2596,D2612,D2628,D2644,D2660,D2676,D2692,D2708,D2724,D2740,D2757,D2773,D2789,D2805,D2821,D2837,D2853,D2869,D2885,D2901,D2917,D2933,D2949,D2965,D2981,D2997,D3013,D3029),D3190,D3206,D3222,D3238,D3254,D3270,D3286,D3302,D3318,D3334,D3350,D3366,D3382,D3398,D3414,D3430,D3446,D3462,D3478,D3494,D3510,D3526,D3542,D3558,D3574,D3590,D3606)/177</f>
        <v>23.0872063605791</v>
      </c>
      <c r="E3651" s="179"/>
      <c r="F3651" s="114">
        <f>SUM(SUM(F16,F32,F48,F64,F80,F96,F112,F128,F144,F160,F176,F192,F208,F224,F240,F256,F272,F288,F304,F320,F336,F352,F368,F384,F400,F416,F432,F448,F464,F480),SUM(F496,F512,F528,F544,F560,F576,F592,F608,F624,F640,F656,F672,F688,F704,F720,F736,F752,F768,F784,F800,F816,F832,F848,F864,F880,F896,F912,F928,F944,F960),SUM(F976,F992,F1008,F1024,F1040,F1056,F1072,F1088,F1104,F1120,F1136,F1152,F1169,F1185,F1201,F1217,F1233,F1249,F1265,F1281,F1297,F1313,F1329,F1345,F1361,F1377,F1393,F1409,F1425,F1441),SUM(F1457,F1473,F1489,F1505,F1521,F1537,F1553,F1569,F1585,F1601,F1617,F1633,F1649,F1665,F1681,F1698,F1714,F1730,F1746,F1762,F1778,F1794,F1810,F2452,F2468,F2484,F2500,F2516,F2532,F2548),SUM(F2564,F2580,F2596,F2612,F2628,F2644,F2660,F2676,F2692,F2708,F2724,F2740,F2757,F2773,F2789,F2805,F2821,F2837,F2853,F2869,F2885,F2901,F2917,F2933,F2949,F2965,F2981,F2997,F3013,F3029),F3190,F3206,F3222,F3238,F3254,F3270,F3286,F3302,F3318,F3334,F3350,F3366,F3382,F3398,F3414,F3430,F3446,F3462,F3478,F3494,F3510,F3526,F3542,F3558,F3574,F3590,F3606)/177</f>
        <v>10.1070150659134</v>
      </c>
      <c r="G3651" s="112">
        <f>SUM(SUM(G16,G32,G48,G64,G80,G96,G112,G128,G144,G160,G176,G192,G208,G224,G240,G256,G272,G288,G304,G320,G336,G352,G368,G384,G400,G416,G432,G448,G464,G480),SUM(G496,G512,G528,G544,G560,G576,G592,G608,G624,G640,G656,G672,G688,G704,G720,G736,G752,G768,G784,G800,G816,G832,G848,G864,G880,G896,G912,G928,G944,G960),SUM(G976,G992,G1008,G1024,G1040,G1056,G1072,G1088,G1104,G1120,G1136,G1152,G1169,G1185,G1201,G1217,G1233,G1249,G1265,G1281,G1297,G1313,G1329,G1345,G1361,G1377,G1393,G1409,G1425,G1441),SUM(G1457,G1473,G1489,G1505,G1521,G1537,G1553,G1569,G1585,G1601,G1617,G1633,G1649,G1665,G1681,G1698,G1714,G1730,G1746,G1762,G1778,G1794,G1810,G2452,G2468,G2484,G2500,G2516,G2532,G2548),SUM(G2564,G2580,G2596,G2612,G2628,G2644,G2660,G2676,G2692,G2708,G2724,G2740,G2757,G2773,G2789,G2805,G2821,G2837,G2853,G2869,G2885,G2901,G2917,G2933,G2949,G2965,G2981,G2997,G3013,G3029),G3190,G3206,G3222,G3238,G3254,G3270,G3286,G3302,G3318,G3334,G3350,G3366,G3382,G3398,G3414,G3430,G3446,G3462,G3478,G3494,G3510,G3526,G3542,G3558,G3574,G3590,G3606)/177</f>
        <v>10.3753448681733</v>
      </c>
      <c r="H3651" s="191">
        <f>SUM(SUM(H16,H32,H48,H64,H80,H96,H112,H128,H144,H160,H176,H192,H208,H224,H240,H256,H272,H288,H304,H320,H336,H352,H368,H384,H400,H416,H432,H448,H464,H480),SUM(H496,H512,H528,H544,H560,H576,H592,H608,H624,H640,H656,H672,H688,H704,H720,H736,H752,H768,H784,H800,H816,H832,H848,H864,H880,H896,H912,H928,H944,H960),SUM(H976,H992,H1008,H1024,H1040,H1056,H1072,H1088,H1104,H1120,H1136,H1152,H1169,H1185,H1201,H1217,H1233,H1249,H1265,H1281,H1297,H1313,H1329,H1345,H1361,H1377,H1393,H1409,H1425,H1441),SUM(H1457,H1473,H1489,H1505,H1521,H1537,H1553,H1569,H1585,H1601,H1617,H1633,H1649,H1665,H1681,H1698,H1714,H1730,H1746,H1762,H1778,H1794,H1810,H2452,H2468,H2484,H2500,H2516,H2532,H2548),SUM(H2564,H2580,H2596,H2612,H2628,H2644,H2660,H2676,H2692,H2708,H2724,H2740,H2757,H2773,H2789,H2805,H2821,H2837,H2853,H2869,H2885,H2901,H2917,H2933,H2949,H2965,H2981,H2997,H3013,H3029),H3190,H3206,H3222,H3238,H3254,H3270,H3286,H3302,H3318,H3334,H3350,H3366,H3382,H3398,H3414,H3430,H3446,H3462,H3478,H3494,H3510,H3526,H3542,H3558,H3574,H3590,H3606)/177</f>
        <v>10.5620869624856</v>
      </c>
      <c r="I3651" s="187"/>
      <c r="J3651" s="114">
        <f>SUM(SUM(J16,J32,J48,J64,J80,J96,J112,J128,J144,J160,J176,J192,J208,J224,J240,J256,J272,J288,J304,J320,J336,J352,J368,J384,J400,J416,J432,J448,J464,J480),SUM(J496,J512,J528,J544,J560,J576,J592,J608,J624,J640,J656,J672,J688,J704,J720,J736,J752,J768,J784,J800,J816,J832,J848,J864,J880,J896,J912,J928,J944,J960),SUM(J976,J992,J1008,J1024,J1040,J1056,J1072,J1088,J1104,J1120,J1136,J1152,J1169,J1185,J1201,J1217,J1233,J1249,J1265,J1281,J1297,J1313,J1329,J1345,J1361,J1377,J1393,J1409,J1425,J1441),SUM(J1457,J1473,J1489,J1505,J1521,J1537,J1553,J1569,J1585,J1601,J1617,J1633,J1649,J1665,J1681,J1698,J1714,J1730,J1746,J1762,J1778,J1794,J1810,J2452,J2468,J2484,J2500,J2516,J2532,J2548),SUM(J2564,J2580,J2596,J2612,J2628,J2644,J2660,J2676,J2692,J2708,J2724,J2740,J2757,J2773,J2789,J2805,J2821,J2837,J2853,J2869,J2885,J2901,J2917,J2933,J2949,J2965,J2981,J2997,J3013,J3029),J3190,J3206,J3222,J3238,J3254,J3270,J3286,J3302,J3318,J3334,J3350,J3366,J3382,J3398,J3414,J3430,J3446,J3462,J3478,J3494,J3510,J3526,J3542,J3558,J3574,J3590,J3606)/177</f>
        <v>54.7866280602643</v>
      </c>
      <c r="K3651" s="112">
        <f>SUM(SUM(K16,K32,K48,K64,K80,K96,K112,K128,K144,K160,K176,K192,K208,K224,K240,K256,K272,K288,K304,K320,K336,K352,K368,K384,K400,K416,K432,K448,K464,K480),SUM(K496,K512,K528,K544,K560,K576,K592,K608,K624,K640,K656,K672,K688,K704,K720,K736,K752,K768,K784,K800,K816,K832,K848,K864,K880,K896,K912,K928,K944,K960),SUM(K976,K992,K1008,K1024,K1040,K1056,K1072,K1088,K1104,K1120,K1136,K1152,K1169,K1185,K1201,K1217,K1233,K1249,K1265,K1281,K1297,K1313,K1329,K1345,K1361,K1377,K1393,K1409,K1425,K1441),SUM(K1457,K1473,K1489,K1505,K1521,K1537,K1553,K1569,K1585,K1601,K1617,K1633,K1649,K1665,K1681,K1698,K1714,K1730,K1746,K1762,K1778,K1794,K1810,K2452,K2468,K2484,K2500,K2516,K2532,K2548),SUM(K2564,K2580,K2596,K2612,K2628,K2644,K2660,K2676,K2692,K2708,K2724,K2740,K2757,K2773,K2789,K2805,K2821,K2837,K2853,K2869,K2885,K2901,K2917,K2933,K2949,K2965,K2981,K2997,K3013,K3029),K3190,K3206,K3222,K3238,K3254,K3270,K3286,K3302,K3318,K3334,K3350,K3366,K3382,K3398,K3414,K3430,K3446,K3462,K3478,K3494,K3510,K3526,K3542,K3558,K3574,K3590,K3606)/177</f>
        <v>54.0704992754811</v>
      </c>
      <c r="L3651" s="115">
        <f>SUM(SUM(L16,L32,L48,L64,L80,L96,L112,L128,L144,L160,L176,L192,L208,L224,L240,L256,L272,L288,L304,L320,L336,L352,L368,L384,L400,L416,L432,L448,L464,L480),SUM(L496,L512,L528,L544,L560,L576,L592,L608,L624,L640,L656,L672,L688,L704,L720,L736,L752,L768,L784,L800,L816,L832,L848,L864,L880,L896,L912,L928,L944,L960),SUM(L976,L992,L1008,L1024,L1040,L1056,L1072,L1088,L1104,L1120,L1136,L1152,L1169,L1185,L1201,L1217,L1233,L1249,L1265,L1281,L1297,L1313,L1329,L1345,L1361,L1377,L1393,L1409,L1425,L1441),SUM(L1457,L1473,L1489,L1505,L1521,L1537,L1553,L1569,L1585,L1601,L1617,L1633,L1649,L1665,L1681,L1698,L1714,L1730,L1746,L1762,L1778,L1794,L1810,L2452,L2468,L2484,L2500,L2516,L2532,L2548),SUM(L2564,L2580,L2596,L2612,L2628,L2644,L2660,L2676,L2692,L2708,L2724,L2740,L2757,L2773,L2789,L2805,L2821,L2837,L2853,L2869,L2885,L2901,L2917,L2933,L2949,L2965,L2981,L2997,L3013,L3029),L3190,L3206,L3222,L3238,L3254,L3270,L3286,L3302,L3318,L3334,L3350,L3366,L3382,L3398,L3414,L3430,L3446,L3462,L3478,L3494,L3510,L3526,L3542,L3558,L3574,L3590,L3606)/177</f>
        <v>50.487095528990</v>
      </c>
      <c r="M3651" s="162"/>
      <c r="N3651" s="163"/>
      <c r="O3651" s="163"/>
      <c r="P3651" s="163"/>
    </row>
    <row r="3652" ht="8" customHeight="1">
      <c r="A3652" s="192"/>
      <c r="B3652" s="105"/>
      <c r="C3652" s="105"/>
      <c r="D3652" s="105"/>
      <c r="E3652" s="107"/>
      <c r="F3652" s="105"/>
      <c r="G3652" s="105"/>
      <c r="H3652" s="105"/>
      <c r="I3652" s="107"/>
      <c r="J3652" s="193"/>
      <c r="K3652" s="193"/>
      <c r="L3652" s="193"/>
      <c r="M3652" s="194"/>
      <c r="N3652" s="107"/>
      <c r="O3652" s="107"/>
      <c r="P3652" s="107"/>
    </row>
    <row r="3653" ht="51" customHeight="1">
      <c r="A3653" t="s" s="122">
        <v>1521</v>
      </c>
      <c r="B3653" t="s" s="141">
        <v>1484</v>
      </c>
      <c r="C3653" t="s" s="142">
        <v>1485</v>
      </c>
      <c r="D3653" t="s" s="143">
        <v>1486</v>
      </c>
      <c r="E3653" s="144"/>
      <c r="F3653" t="s" s="145">
        <v>1487</v>
      </c>
      <c r="G3653" t="s" s="146">
        <v>1488</v>
      </c>
      <c r="H3653" t="s" s="170">
        <v>1486</v>
      </c>
      <c r="I3653" s="171"/>
      <c r="J3653" t="s" s="195">
        <v>1522</v>
      </c>
      <c r="K3653" t="s" s="142">
        <v>3</v>
      </c>
      <c r="L3653" t="s" s="170">
        <v>4</v>
      </c>
      <c r="M3653" s="172"/>
      <c r="N3653" s="173"/>
      <c r="O3653" s="173"/>
      <c r="P3653" s="173"/>
    </row>
    <row r="3654" ht="31.15" customHeight="1">
      <c r="A3654" t="s" s="149">
        <v>1523</v>
      </c>
      <c r="B3654" s="102">
        <f>AVERAGE(B544,B736,B752,B768,B912,B1297,B1473,B1521,B1585,B1794,B1843,B2036,B2100,B2452,B2981,B3206,B3222,B3382)</f>
        <v>22.8300925925926</v>
      </c>
      <c r="C3654" s="103">
        <f>AVERAGE(C544,C736,C752,C768,C912,C1297,C1473,C1521,C1585,C1794,C1843,C2036,C2100,C2452,C2981,C3206,C3222,C3382)</f>
        <v>23.2809027777778</v>
      </c>
      <c r="D3654" s="104">
        <f>AVERAGE(D544,D736,D752,D768,D912,D1297,D1473,D1521,D1585,D1794,D1843,D2036,D2100,D2452,D2981,D3206,D3222,D3382)</f>
        <v>23.6775384800385</v>
      </c>
      <c r="E3654" s="105"/>
      <c r="F3654" s="106">
        <f>AVERAGE(F544,F736,F752,F768,F912,F1297,F1473,F1521,F1585,F1794,F1843,F2036,F2100,F2452,F2981,F3206,F3222,F3382)</f>
        <v>12.6759259259259</v>
      </c>
      <c r="G3654" s="103">
        <f>AVERAGE(G544,G736,G752,G768,G912,G1297,G1473,G1521,G1585,G1794,G1843,G2036,G2100,G2452,G2981,G3206,G3222,G3382)</f>
        <v>13.2701581790124</v>
      </c>
      <c r="H3654" s="176">
        <f>AVERAGE(H544,H736,H752,H768,H912,H1297,H1473,H1521,H1585,H1794,H1843,H2036,H2100,H2452,H2981,H3206,H3222,H3382)</f>
        <v>13.5056273548982</v>
      </c>
      <c r="I3654" s="177"/>
      <c r="J3654" s="106"/>
      <c r="K3654" s="103">
        <f>D3654-B3654</f>
        <v>0.8474458874459</v>
      </c>
      <c r="L3654" s="108">
        <f>H3654-F3654</f>
        <v>0.8297014289723</v>
      </c>
      <c r="M3654" s="158"/>
      <c r="N3654" s="19"/>
      <c r="O3654" s="19"/>
      <c r="P3654" s="19"/>
    </row>
    <row r="3655" ht="31.15" customHeight="1">
      <c r="A3655" t="s" s="110">
        <v>1524</v>
      </c>
      <c r="B3655" s="111">
        <f>SUM(SUM(B16,B32,B48,B64,B80,B96,B112,B128,B144,B160,B176,B192,B208,B224,B240,B256,B272,B288,B304,B320,B336,B352,B368,B384,B400,B416,B432,B448,B464,B480),SUM(B496,B512,B528,B560,B576,B592,B608,B624,B640,B656,B672,B688,B704,B720,B784,B800,B816,B832,B848,B864,B880,B896,B928,B944,B960,B976,B992,B1008,B1024,B1040),SUM(B1056,B1072,B1088,B1104,B1120,B1136,B1152,B1169,B1185,B1201,B1217,B1233,B1249,B1265,B1281,B1313,B1329,B1345,B1361,B1377,B1393,B1409,B1425,B1441,B1457,B1489,B1505,B1537,B1553,B1569),SUM(B1585,B1601,B1617,B1633,B1649,B1665,B1681,B1698,B1714,B1730,B1746,B1762,B1778,B1810,B1827,B1859,B1875,B1892,B1908,B1924,B1940,B1956,B1972,B1988,B2004,B2020,B2052,B2068,B2084,B2116),SUM(B2132,B2148,B2164,B2180,B2196,B2212,B2228,B2244,B2260,B2276,B2292,B2308,B2324,B2340,B2356,B2372,B2388,B2404,B2420,B2436,B2468,B2484,B2500,B2516,B2532,B2548,B2564,B2596,B2612,B2628),SUM(B2644,B2660,B2676,B2692,B2708,B2724,B2740,B2757,B2773,B2789,B2805,B2821,B2837,B2853,B2869,B2885,B2901,B2917,B2933,B2949,B2965,B2997,B3013,B3029,B3046,B3062,B3078,B3094,B3110,B3126),B3142,B3158,B3174,B3190,B3238,B3254,B3270,B3286,B3302,B3318,B3334,B3350,B3366,B3398,B3414,B3430,B3446,B3462,B3478,B3494,B3510,B3526,B3542,B3558,B3574,B3590,B3606)/207</f>
        <v>24.3591787439614</v>
      </c>
      <c r="C3655" s="112">
        <f>SUM(SUM(C16,C32,C48,C64,C80,C96,C112,C128,C144,C160,C176,C192,C208,C224,C240,C256,C272,C288,C304,C320,C336,C352,C368,C384,C400,C416,C432,C448,C464,C480),SUM(C496,C512,C528,C560,C576,C592,C608,C624,C640,C656,C672,C688,C704,C720,C784,C800,C816,C832,C848,C864,C880,C896,C928,C944,C960,C976,C992,C1008,C1024,C1040),SUM(C1056,C1072,C1088,C1104,C1120,C1136,C1152,C1169,C1185,C1201,C1217,C1233,C1249,C1265,C1281,C1313,C1329,C1345,C1361,C1377,C1393,C1409,C1425,C1441,C1457,C1489,C1505,C1537,C1553,C1569),SUM(C1585,C1601,C1617,C1633,C1649,C1665,C1681,C1698,C1714,C1730,C1746,C1762,C1778,C1810,C1827,C1859,C1875,C1892,C1908,C1924,C1940,C1956,C1972,C1988,C2004,C2020,C2052,C2068,C2084,C2116),SUM(C2132,C2148,C2164,C2180,C2196,C2212,C2228,C2244,C2260,C2276,C2292,C2308,C2324,C2340,C2356,C2372,C2388,C2404,C2420,C2436,C2468,C2484,C2500,C2516,C2532,C2548,C2564,C2596,C2612,C2628),SUM(C2644,C2660,C2676,C2692,C2708,C2724,C2740,C2757,C2773,C2789,C2805,C2821,C2837,C2853,C2869,C2885,C2901,C2917,C2933,C2949,C2965,C2997,C3013,C3029,C3046,C3062,C3078,C3094,C3110,C3126),C3142,C3158,C3174,C3190,C3238,C3254,C3270,C3286,C3302,C3318,C3334,C3350,C3366,C3398,C3414,C3430,C3446,C3462,C3478,C3494,C3510,C3526,C3542,C3558,C3574,C3590,C3606)/207</f>
        <v>24.6194842228357</v>
      </c>
      <c r="D3655" s="113">
        <f>SUM(SUM(D16,D32,D48,D64,D80,D96,D112,D128,D144,D160,D176,D192,D208,D224,D240,D256,D272,D288,D304,D320,D336,D352,D368,D384,D400,D416,D432,D448,D464,D480),SUM(D496,D512,D528,D560,D576,D592,D608,D624,D640,D656,D672,D688,D704,D720,D784,D800,D816,D832,D848,D864,D880,D896,D928,D944,D960,D976,D992,D1008,D1024,D1040),SUM(D1056,D1072,D1088,D1104,D1120,D1136,D1152,D1169,D1185,D1201,D1217,D1233,D1249,D1265,D1281,D1313,D1329,D1345,D1361,D1377,D1393,D1409,D1425,D1441,D1457,D1489,D1505,D1537,D1553,D1569),SUM(D1585,D1601,D1617,D1633,D1649,D1665,D1681,D1698,D1714,D1730,D1746,D1762,D1778,D1810,D1827,D1859,D1875,D1892,D1908,D1924,D1940,D1956,D1972,D1988,D2004,D2020,D2052,D2068,D2084,D2116),SUM(D2132,D2148,D2164,D2180,D2196,D2212,D2228,D2244,D2260,D2276,D2292,D2308,D2324,D2340,D2356,D2372,D2388,D2404,D2420,D2436,D2468,D2484,D2500,D2516,D2532,D2548,D2564,D2596,D2612,D2628),SUM(D2644,D2660,D2676,D2692,D2708,D2724,D2740,D2757,D2773,D2789,D2805,D2821,D2837,D2853,D2869,D2885,D2901,D2917,D2933,D2949,D2965,D2997,D3013,D3029,D3046,D3062,D3078,D3094,D3110,D3126),D3142,D3158,D3174,D3190,D3238,D3254,D3270,D3286,D3302,D3318,D3334,D3350,D3366,D3398,D3414,D3430,D3446,D3462,D3478,D3494,D3510,D3526,D3542,D3558,D3574,D3590,D3606)/207</f>
        <v>24.9358903846334</v>
      </c>
      <c r="E3655" s="105"/>
      <c r="F3655" s="180">
        <f>SUM(SUM(F16,F32,F48,F64,F80,F96,F112,F128,F144,F160,F176,F192,F208,F224,F240,F256,F272,F288,F304,F320,F336,F352,F368,F384,F400,F416,F432,F448,F464,F480),SUM(F496,F512,F528,F560,F576,F592,F608,F624,F640,F656,F672,F688,F704,F720,F784,F800,F816,F832,F848,F864,F880,F896,F928,F944,F960,F976,F992,F1008,F1024,F1040),SUM(F1056,F1072,F1088,F1104,F1120,F1136,F1152,F1169,F1185,F1201,F1217,F1233,F1249,F1265,F1281,F1313,F1329,F1345,F1361,F1377,F1393,F1409,F1425,F1441,F1457,F1489,F1505,F1537,F1553,F1569),SUM(F1585,F1601,F1617,F1633,F1649,F1665,F1681,F1698,F1714,F1730,F1746,F1762,F1778,F1810,F1827,F1859,F1875,F1892,F1908,F1924,F1940,F1956,F1972,F1988,F2004,F2020,F2052,F2068,F2084,F2116),SUM(F2132,F2148,F2164,F2180,F2196,F2212,F2228,F2244,F2260,F2276,F2292,F2308,F2324,F2340,F2356,F2372,F2388,F2404,F2420,F2436,F2468,F2484,F2500,F2516,F2532,F2548,F2564,F2596,F2612,F2628),SUM(F2644,F2660,F2676,F2692,F2708,F2724,F2740,F2757,F2773,F2789,F2805,F2821,F2837,F2853,F2869,F2885,F2901,F2917,F2933,F2949,F2965,F2997,F3013,F3029,F3046,F3062,F3078,F3094,F3110,F3126),F3142,F3158,F3174,F3190,F3238,F3254,F3270,F3286,F3302,F3318,F3334,F3350,F3366,F3398,F3414,F3430,F3446,F3462,F3478,F3494,F3510,F3526,F3542,F3558,F3574,F3590,F3606)/207</f>
        <v>11.6574879227053</v>
      </c>
      <c r="G3655" s="181">
        <f>SUM(SUM(G16,G32,G48,G64,G80,G96,G112,G128,G144,G160,G176,G192,G208,G224,G240,G256,G272,G288,G304,G320,G336,G352,G368,G384,G400,G416,G432,G448,G464,G480),SUM(G496,G512,G528,G560,G576,G592,G608,G624,G640,G656,G672,G688,G704,G720,G784,G800,G816,G832,G848,G864,G880,G896,G928,G944,G960,G976,G992,G1008,G1024,G1040),SUM(G1056,G1072,G1088,G1104,G1120,G1136,G1152,G1169,G1185,G1201,G1217,G1233,G1249,G1265,G1281,G1313,G1329,G1345,G1361,G1377,G1393,G1409,G1425,G1441,G1457,G1489,G1505,G1537,G1553,G1569),SUM(G1585,G1601,G1617,G1633,G1649,G1665,G1681,G1698,G1714,G1730,G1746,G1762,G1778,G1810,G1827,G1859,G1875,G1892,G1908,G1924,G1940,G1956,G1972,G1988,G2004,G2020,G2052,G2068,G2084,G2116),SUM(G2132,G2148,G2164,G2180,G2196,G2212,G2228,G2244,G2260,G2276,G2292,G2308,G2324,G2340,G2356,G2372,G2388,G2404,G2420,G2436,G2468,G2484,G2500,G2516,G2532,G2548,G2564,G2596,G2612,G2628),SUM(G2644,G2660,G2676,G2692,G2708,G2724,G2740,G2757,G2773,G2789,G2805,G2821,G2837,G2853,G2869,G2885,G2901,G2917,G2933,G2949,G2965,G2997,G3013,G3029,G3046,G3062,G3078,G3094,G3110,G3126),G3142,G3158,G3174,G3190,G3238,G3254,G3270,G3286,G3302,G3318,G3334,G3350,G3366,G3398,G3414,G3430,G3446,G3462,G3478,G3494,G3510,G3526,G3542,G3558,G3574,G3590,G3606)/207</f>
        <v>11.9586983360172</v>
      </c>
      <c r="H3655" s="182">
        <f>SUM(SUM(H16,H32,H48,H64,H80,H96,H112,H128,H144,H160,H176,H192,H208,H224,H240,H256,H272,H288,H304,H320,H336,H352,H368,H384,H400,H416,H432,H448,H464,H480),SUM(H496,H512,H528,H560,H576,H592,H608,H624,H640,H656,H672,H688,H704,H720,H784,H800,H816,H832,H848,H864,H880,H896,H928,H944,H960,H976,H992,H1008,H1024,H1040),SUM(H1056,H1072,H1088,H1104,H1120,H1136,H1152,H1169,H1185,H1201,H1217,H1233,H1249,H1265,H1281,H1313,H1329,H1345,H1361,H1377,H1393,H1409,H1425,H1441,H1457,H1489,H1505,H1537,H1553,H1569),SUM(H1585,H1601,H1617,H1633,H1649,H1665,H1681,H1698,H1714,H1730,H1746,H1762,H1778,H1810,H1827,H1859,H1875,H1892,H1908,H1924,H1940,H1956,H1972,H1988,H2004,H2020,H2052,H2068,H2084,H2116),SUM(H2132,H2148,H2164,H2180,H2196,H2212,H2228,H2244,H2260,H2276,H2292,H2308,H2324,H2340,H2356,H2372,H2388,H2404,H2420,H2436,H2468,H2484,H2500,H2516,H2532,H2548,H2564,H2596,H2612,H2628),SUM(H2644,H2660,H2676,H2692,H2708,H2724,H2740,H2757,H2773,H2789,H2805,H2821,H2837,H2853,H2869,H2885,H2901,H2917,H2933,H2949,H2965,H2997,H3013,H3029,H3046,H3062,H3078,H3094,H3110,H3126),H3142,H3158,H3174,H3190,H3238,H3254,H3270,H3286,H3302,H3318,H3334,H3350,H3366,H3398,H3414,H3430,H3446,H3462,H3478,H3494,H3510,H3526,H3542,H3558,H3574,H3590,H3606)/207</f>
        <v>12.1582235502306</v>
      </c>
      <c r="I3655" s="183"/>
      <c r="J3655" s="114"/>
      <c r="K3655" s="112">
        <f>D3655-B3655</f>
        <v>0.576711640672</v>
      </c>
      <c r="L3655" s="115">
        <f>H3655-F3655</f>
        <v>0.5007356275253</v>
      </c>
      <c r="M3655" s="162"/>
      <c r="N3655" s="163"/>
      <c r="O3655" s="163"/>
      <c r="P3655" s="163"/>
    </row>
    <row r="3656" ht="9" customHeight="1">
      <c r="A3656" s="192"/>
      <c r="B3656" s="105"/>
      <c r="C3656" s="105"/>
      <c r="D3656" s="105"/>
      <c r="E3656" s="107"/>
      <c r="F3656" s="179"/>
      <c r="G3656" s="179"/>
      <c r="H3656" s="179"/>
      <c r="I3656" s="107"/>
      <c r="J3656" s="193"/>
      <c r="K3656" s="193"/>
      <c r="L3656" s="193"/>
      <c r="M3656" s="194"/>
      <c r="N3656" s="107"/>
      <c r="O3656" s="107"/>
      <c r="P3656" s="107"/>
    </row>
    <row r="3657" ht="51" customHeight="1">
      <c r="A3657" t="s" s="122">
        <v>1521</v>
      </c>
      <c r="B3657" t="s" s="141">
        <v>1484</v>
      </c>
      <c r="C3657" t="s" s="142">
        <v>1485</v>
      </c>
      <c r="D3657" t="s" s="143">
        <v>1486</v>
      </c>
      <c r="E3657" s="144"/>
      <c r="F3657" t="s" s="145">
        <v>1487</v>
      </c>
      <c r="G3657" t="s" s="146">
        <v>1488</v>
      </c>
      <c r="H3657" t="s" s="170">
        <v>1486</v>
      </c>
      <c r="I3657" s="171"/>
      <c r="J3657" t="s" s="195">
        <v>1522</v>
      </c>
      <c r="K3657" t="s" s="142">
        <v>3</v>
      </c>
      <c r="L3657" t="s" s="170">
        <v>4</v>
      </c>
      <c r="M3657" s="172"/>
      <c r="N3657" s="173"/>
      <c r="O3657" s="173"/>
      <c r="P3657" s="173"/>
    </row>
    <row r="3658" ht="31.15" customHeight="1">
      <c r="A3658" t="s" s="149">
        <v>1525</v>
      </c>
      <c r="B3658" s="102">
        <f>AVERAGE(B512,B544,B736,B752,B768,B912,B976,B1297,B1473,B1521,B1585,B1698,B1794,B1843,B2036,B2100,B2148,B2388,B2436,B2452,B2580,B2981,B3206,B3222,B3286,B3382)</f>
        <v>23.2166666666667</v>
      </c>
      <c r="C3658" s="103">
        <f>AVERAGE(C512,C544,C736,C752,C768,C912,C976,C1297,C1473,C1521,C1585,C1698,C1794,C1843,C2036,C2100,C2148,C2388,C2436,C2452,C2580,C2981,C3206,C3222,C3286,C3382)</f>
        <v>23.5802403846154</v>
      </c>
      <c r="D3658" s="104">
        <f>AVERAGE(D512,D544,D736,D752,D768,D912,D976,D1297,D1473,D1521,D1585,D1698,D1794,D1843,D2036,D2100,D2148,D2388,D2436,D2452,D2580,D2981,D3206,D3222,D3286,D3382)</f>
        <v>23.9287451437452</v>
      </c>
      <c r="E3658" s="105"/>
      <c r="F3658" s="106">
        <f>AVERAGE(F512,F544,F736,F752,F768,F912,F976,F1297,F1473,F1521,F1585,F1698,F1794,F1843,F2036,F2100,F2148,F2388,F2436,F2452,F2580,F2981,F3206,F3222,F3286,F3382)</f>
        <v>12.6516025641026</v>
      </c>
      <c r="G3658" s="103">
        <f>AVERAGE(G512,G544,G736,G752,G768,G912,G976,G1297,G1473,G1521,G1585,G1698,G1794,G1843,G2036,G2100,G2148,G2388,G2436,G2452,G2580,G2981,G3206,G3222,G3286,G3382)</f>
        <v>13.1706864316239</v>
      </c>
      <c r="H3658" s="176">
        <f>AVERAGE(H512,H544,H736,H752,H768,H912,H976,H1297,H1473,H1521,H1585,H1698,H1794,H1843,H2036,H2100,H2148,H2388,H2436,H2452,H2580,H2981,H3206,H3222,H3286,H3382)</f>
        <v>13.3880519827395</v>
      </c>
      <c r="I3658" s="177"/>
      <c r="J3658" s="106"/>
      <c r="K3658" s="103">
        <f>D3658-B3658</f>
        <v>0.7120784770785</v>
      </c>
      <c r="L3658" s="108">
        <f>H3658-F3658</f>
        <v>0.7364494186369001</v>
      </c>
      <c r="M3658" s="158"/>
      <c r="N3658" s="19"/>
      <c r="O3658" s="19"/>
      <c r="P3658" s="19"/>
    </row>
    <row r="3659" ht="31.15" customHeight="1">
      <c r="A3659" t="s" s="110">
        <v>1526</v>
      </c>
      <c r="B3659" s="111">
        <f>SUM(SUM(B16,B32,B48,B64,B80,B96,B112,B128,B144,B160,B176,B192,B208,B224,B240,B256,B272,B288,B304,B320,B336,B352,B368,B384,B400,B416,B432,B448,B464,B480),SUM(B496,B528,B560,B576,B592,B608,B624,B640,B656,B672,B688,B704,B720,B784,B800,B816,B832,B848,B864,B880,B896,B928,B944,B960,B992,B1008,B1024,B1040,B1056,B1072),SUM(B1088,B1104,B1120,B1136,B1152,B1169,B1185,B1201,B1217,B1233,B1249,B1265,B1281,B1313,B1329,B1345,B1361,B1377,B1393,B1409,B1425,B1441,B1457,B1489,B1505,B1537,B1553,B1569,B1601,B1617),SUM(B1633,B1649,B1665,B1681,B1714,B1730,B1746,B1762,B1778,B1810,B1827,B1859,B1875,B1892,B1908,B1924,B1940,B1956,B1972,B1988,B2004,B2020,B2052,B2068,B2084,B2116,B2132,B2164,B2180,B2196),SUM(B2212,B2228,B2244,B2260,B2276,B2292,B2308,B2324,B2340,B2356,B2372,B2404,B2420,B2468,B2484,B2500,B2516,B2532,B2548,B2564,B2596,B2612,B2628,B2644,B2660,B2676,B2692,B2708,B2724,B2740),SUM(B2757,B2773,B2789,B2805,B2821,B2837,B2853,B2869,B2885,B2901,B2917,B2933,B2949,B2965,B2997,B3013,B3029,B3046,B3062,B3078,B3094,B3110,B3126,B3142,B3158,B3174,B3190,B3238,B3254,B3270),B3302,B3318,B3334,B3350,B3366,B3398,B3414,B3430,B3446,B3462,B3478,B3494,B3510,B3526,B3542,B3558,B3574,B3590,B3606)/199</f>
        <v>24.3989530988275</v>
      </c>
      <c r="C3659" s="112">
        <f>SUM(SUM(C16,C32,C48,C64,C80,C96,C112,C128,C144,C160,C176,C192,C208,C224,C240,C256,C272,C288,C304,C320,C336,C352,C368,C384,C400,C416,C432,C448,C464,C480),SUM(C496,C528,C560,C576,C592,C608,C624,C640,C656,C672,C688,C704,C720,C784,C800,C816,C832,C848,C864,C880,C896,C928,C944,C960,C992,C1008,C1024,C1040,C1056,C1072),SUM(C1088,C1104,C1120,C1136,C1152,C1169,C1185,C1201,C1217,C1233,C1249,C1265,C1281,C1313,C1329,C1345,C1361,C1377,C1393,C1409,C1425,C1441,C1457,C1489,C1505,C1537,C1553,C1569,C1601,C1617),SUM(C1633,C1649,C1665,C1681,C1714,C1730,C1746,C1762,C1778,C1810,C1827,C1859,C1875,C1892,C1908,C1924,C1940,C1956,C1972,C1988,C2004,C2020,C2052,C2068,C2084,C2116,C2132,C2164,C2180,C2196),SUM(C2212,C2228,C2244,C2260,C2276,C2292,C2308,C2324,C2340,C2356,C2372,C2404,C2420,C2468,C2484,C2500,C2516,C2532,C2548,C2564,C2596,C2612,C2628,C2644,C2660,C2676,C2692,C2708,C2724,C2740),SUM(C2757,C2773,C2789,C2805,C2821,C2837,C2853,C2869,C2885,C2901,C2917,C2933,C2949,C2965,C2997,C3013,C3029,C3046,C3062,C3078,C3094,C3110,C3126,C3142,C3158,C3174,C3190,C3238,C3254,C3270),C3302,C3318,C3334,C3350,C3366,C3398,C3414,C3430,C3446,C3462,C3478,C3494,C3510,C3526,C3542,C3558,C3574,C3590,C3606)/199</f>
        <v>24.6634584629497</v>
      </c>
      <c r="D3659" s="113">
        <f>SUM(SUM(D16,D32,D48,D64,D80,D96,D112,D128,D144,D160,D176,D192,D208,D224,D240,D256,D272,D288,D304,D320,D336,D352,D368,D384,D400,D416,D432,D448,D464,D480),SUM(D496,D528,D560,D576,D592,D608,D624,D640,D656,D672,D688,D704,D720,D784,D800,D816,D832,D848,D864,D880,D896,D928,D944,D960,D992,D1008,D1024,D1040,D1056,D1072),SUM(D1088,D1104,D1120,D1136,D1152,D1169,D1185,D1201,D1217,D1233,D1249,D1265,D1281,D1313,D1329,D1345,D1361,D1377,D1393,D1409,D1425,D1441,D1457,D1489,D1505,D1537,D1553,D1569,D1601,D1617),SUM(D1633,D1649,D1665,D1681,D1714,D1730,D1746,D1762,D1778,D1810,D1827,D1859,D1875,D1892,D1908,D1924,D1940,D1956,D1972,D1988,D2004,D2020,D2052,D2068,D2084,D2116,D2132,D2164,D2180,D2196),SUM(D2212,D2228,D2244,D2260,D2276,D2292,D2308,D2324,D2340,D2356,D2372,D2404,D2420,D2468,D2484,D2500,D2516,D2532,D2548,D2564,D2596,D2612,D2628,D2644,D2660,D2676,D2692,D2708,D2724,D2740),SUM(D2757,D2773,D2789,D2805,D2821,D2837,D2853,D2869,D2885,D2901,D2917,D2933,D2949,D2965,D2997,D3013,D3029,D3046,D3062,D3078,D3094,D3110,D3126,D3142,D3158,D3174,D3190,D3238,D3254,D3270),D3302,D3318,D3334,D3350,D3366,D3398,D3414,D3430,D3446,D3462,D3478,D3494,D3510,D3526,D3542,D3558,D3574,D3590,D3606)/199</f>
        <v>24.9792157690766</v>
      </c>
      <c r="E3659" s="105"/>
      <c r="F3659" s="180">
        <f>SUM(SUM(F16,F32,F48,F64,F80,F96,F112,F128,F144,F160,F176,F192,F208,F224,F240,F256,F272,F288,F304,F320,F336,F352,F368,F384,F400,F416,F432,F448,F464,F480),SUM(F496,F528,F560,F576,F592,F608,F624,F640,F656,F672,F688,F704,F720,F784,F800,F816,F832,F848,F864,F880,F896,F928,F944,F960,F992,F1008,F1024,F1040,F1056,F1072),SUM(F1088,F1104,F1120,F1136,F1152,F1169,F1185,F1201,F1217,F1233,F1249,F1265,F1281,F1313,F1329,F1345,F1361,F1377,F1393,F1409,F1425,F1441,F1457,F1489,F1505,F1537,F1553,F1569,F1601,F1617),SUM(F1633,F1649,F1665,F1681,F1714,F1730,F1746,F1762,F1778,F1810,F1827,F1859,F1875,F1892,F1908,F1924,F1940,F1956,F1972,F1988,F2004,F2020,F2052,F2068,F2084,F2116,F2132,F2164,F2180,F2196),SUM(F2212,F2228,F2244,F2260,F2276,F2292,F2308,F2324,F2340,F2356,F2372,F2404,F2420,F2468,F2484,F2500,F2516,F2532,F2548,F2564,F2596,F2612,F2628,F2644,F2660,F2676,F2692,F2708,F2724,F2740),SUM(F2757,F2773,F2789,F2805,F2821,F2837,F2853,F2869,F2885,F2901,F2917,F2933,F2949,F2965,F2997,F3013,F3029,F3046,F3062,F3078,F3094,F3110,F3126,F3142,F3158,F3174,F3190,F3238,F3254,F3270),F3302,F3318,F3334,F3350,F3366,F3398,F3414,F3430,F3446,F3462,F3478,F3494,F3510,F3526,F3542,F3558,F3574,F3590,F3606)/199</f>
        <v>11.6381072026801</v>
      </c>
      <c r="G3659" s="181">
        <f>SUM(SUM(G16,G32,G48,G64,G80,G96,G112,G128,G144,G160,G176,G192,G208,G224,G240,G256,G272,G288,G304,G320,G336,G352,G368,G384,G400,G416,G432,G448,G464,G480),SUM(G496,G528,G560,G576,G592,G608,G624,G640,G656,G672,G688,G704,G720,G784,G800,G816,G832,G848,G864,G880,G896,G928,G944,G960,G992,G1008,G1024,G1040,G1056,G1072),SUM(G1088,G1104,G1120,G1136,G1152,G1169,G1185,G1201,G1217,G1233,G1249,G1265,G1281,G1313,G1329,G1345,G1361,G1377,G1393,G1409,G1425,G1441,G1457,G1489,G1505,G1537,G1553,G1569,G1601,G1617),SUM(G1633,G1649,G1665,G1681,G1714,G1730,G1746,G1762,G1778,G1810,G1827,G1859,G1875,G1892,G1908,G1924,G1940,G1956,G1972,G1988,G2004,G2020,G2052,G2068,G2084,G2116,G2132,G2164,G2180,G2196),SUM(G2212,G2228,G2244,G2260,G2276,G2292,G2308,G2324,G2340,G2356,G2372,G2404,G2420,G2468,G2484,G2500,G2516,G2532,G2548,G2564,G2596,G2612,G2628,G2644,G2660,G2676,G2692,G2708,G2724,G2740),SUM(G2757,G2773,G2789,G2805,G2821,G2837,G2853,G2869,G2885,G2901,G2917,G2933,G2949,G2965,G2997,G3013,G3029,G3046,G3062,G3078,G3094,G3110,G3126,G3142,G3158,G3174,G3190,G3238,G3254,G3270),G3302,G3318,G3334,G3350,G3366,G3398,G3414,G3430,G3446,G3462,G3478,G3494,G3510,G3526,G3542,G3558,G3574,G3590,G3606)/199</f>
        <v>11.9469877163596</v>
      </c>
      <c r="H3659" s="182">
        <f>SUM(SUM(H16,H32,H48,H64,H80,H96,H112,H128,H144,H160,H176,H192,H208,H224,H240,H256,H272,H288,H304,H320,H336,H352,H368,H384,H400,H416,H432,H448,H464,H480),SUM(H496,H528,H560,H576,H592,H608,H624,H640,H656,H672,H688,H704,H720,H784,H800,H816,H832,H848,H864,H880,H896,H928,H944,H960,H992,H1008,H1024,H1040,H1056,H1072),SUM(H1088,H1104,H1120,H1136,H1152,H1169,H1185,H1201,H1217,H1233,H1249,H1265,H1281,H1313,H1329,H1345,H1361,H1377,H1393,H1409,H1425,H1441,H1457,H1489,H1505,H1537,H1553,H1569,H1601,H1617),SUM(H1633,H1649,H1665,H1681,H1714,H1730,H1746,H1762,H1778,H1810,H1827,H1859,H1875,H1892,H1908,H1924,H1940,H1956,H1972,H1988,H2004,H2020,H2052,H2068,H2084,H2116,H2132,H2164,H2180,H2196),SUM(H2212,H2228,H2244,H2260,H2276,H2292,H2308,H2324,H2340,H2356,H2372,H2404,H2420,H2468,H2484,H2500,H2516,H2532,H2548,H2564,H2596,H2612,H2628,H2644,H2660,H2676,H2692,H2708,H2724,H2740),SUM(H2757,H2773,H2789,H2805,H2821,H2837,H2853,H2869,H2885,H2901,H2917,H2933,H2949,H2965,H2997,H3013,H3029,H3046,H3062,H3078,H3094,H3110,H3126,H3142,H3158,H3174,H3190,H3238,H3254,H3270),H3302,H3318,H3334,H3350,H3366,H3398,H3414,H3430,H3446,H3462,H3478,H3494,H3510,H3526,H3542,H3558,H3574,H3590,H3606)/199</f>
        <v>12.1470606840416</v>
      </c>
      <c r="I3659" s="183"/>
      <c r="J3659" s="114"/>
      <c r="K3659" s="112">
        <f>D3659-B3659</f>
        <v>0.5802626702491001</v>
      </c>
      <c r="L3659" s="115">
        <f>H3659-F3659</f>
        <v>0.5089534813615</v>
      </c>
      <c r="M3659" s="162"/>
      <c r="N3659" s="163"/>
      <c r="O3659" s="163"/>
      <c r="P3659" s="163"/>
    </row>
    <row r="3660" ht="8" customHeight="1">
      <c r="A3660" s="192"/>
      <c r="B3660" s="105"/>
      <c r="C3660" s="105"/>
      <c r="D3660" s="105"/>
      <c r="E3660" s="105"/>
      <c r="F3660" s="179"/>
      <c r="G3660" s="179"/>
      <c r="H3660" s="179"/>
      <c r="I3660" s="107"/>
      <c r="J3660" s="194"/>
      <c r="K3660" s="194"/>
      <c r="L3660" s="196"/>
      <c r="M3660" s="168"/>
      <c r="N3660" s="107"/>
      <c r="O3660" s="107"/>
      <c r="P3660" s="107"/>
    </row>
    <row r="3661" ht="24.1" customHeight="1">
      <c r="A3661" t="s" s="197">
        <v>1527</v>
      </c>
      <c r="B3661" s="127"/>
      <c r="C3661" s="127"/>
      <c r="D3661" s="127"/>
      <c r="E3661" s="127"/>
      <c r="F3661" s="127"/>
      <c r="G3661" s="127"/>
      <c r="H3661" s="127"/>
      <c r="I3661" s="127"/>
      <c r="J3661" s="127"/>
      <c r="K3661" s="127"/>
      <c r="L3661" s="198"/>
      <c r="M3661" s="172"/>
      <c r="N3661" s="173"/>
      <c r="O3661" s="173"/>
      <c r="P3661" s="173"/>
    </row>
    <row r="3662" ht="24.1" customHeight="1">
      <c r="A3662" t="s" s="199">
        <v>1528</v>
      </c>
      <c r="B3662" s="200"/>
      <c r="C3662" s="200"/>
      <c r="D3662" s="200"/>
      <c r="E3662" s="200"/>
      <c r="F3662" s="200"/>
      <c r="G3662" s="200"/>
      <c r="H3662" s="200"/>
      <c r="I3662" s="200"/>
      <c r="J3662" s="200"/>
      <c r="K3662" s="200"/>
      <c r="L3662" s="201"/>
      <c r="M3662" s="158"/>
      <c r="N3662" s="19"/>
      <c r="O3662" s="19"/>
      <c r="P3662" s="19"/>
    </row>
    <row r="3663" ht="17.1" customHeight="1">
      <c r="A3663" s="202"/>
      <c r="B3663" s="203"/>
      <c r="C3663" s="203"/>
      <c r="D3663" s="203"/>
      <c r="E3663" s="204"/>
      <c r="F3663" s="204"/>
      <c r="G3663" s="204"/>
      <c r="H3663" s="204"/>
      <c r="I3663" s="205"/>
      <c r="J3663" s="206"/>
      <c r="K3663" s="206"/>
      <c r="L3663" s="206"/>
      <c r="M3663" s="59"/>
      <c r="N3663" s="19"/>
      <c r="O3663" s="19"/>
      <c r="P3663" s="19"/>
    </row>
  </sheetData>
  <mergeCells count="186">
    <mergeCell ref="M1:N1"/>
    <mergeCell ref="M19:N32"/>
    <mergeCell ref="M147:N160"/>
    <mergeCell ref="M163:N176"/>
    <mergeCell ref="M132:N144"/>
    <mergeCell ref="M115:N128"/>
    <mergeCell ref="M3:N16"/>
    <mergeCell ref="M35:N48"/>
    <mergeCell ref="M51:N64"/>
    <mergeCell ref="M67:N80"/>
    <mergeCell ref="M83:N96"/>
    <mergeCell ref="M99:N112"/>
    <mergeCell ref="M195:N208"/>
    <mergeCell ref="M211:N224"/>
    <mergeCell ref="M227:N240"/>
    <mergeCell ref="M243:N256"/>
    <mergeCell ref="M259:N272"/>
    <mergeCell ref="M275:N288"/>
    <mergeCell ref="M291:N304"/>
    <mergeCell ref="M307:N320"/>
    <mergeCell ref="M323:N336"/>
    <mergeCell ref="M339:N352"/>
    <mergeCell ref="M355:N368"/>
    <mergeCell ref="M371:N384"/>
    <mergeCell ref="M387:N400"/>
    <mergeCell ref="M403:N416"/>
    <mergeCell ref="M419:N432"/>
    <mergeCell ref="M435:N448"/>
    <mergeCell ref="M451:N464"/>
    <mergeCell ref="M467:N480"/>
    <mergeCell ref="M483:N496"/>
    <mergeCell ref="M515:N528"/>
    <mergeCell ref="M531:N544"/>
    <mergeCell ref="M547:N560"/>
    <mergeCell ref="M563:N576"/>
    <mergeCell ref="M579:N592"/>
    <mergeCell ref="M595:N608"/>
    <mergeCell ref="M611:N624"/>
    <mergeCell ref="M627:N640"/>
    <mergeCell ref="M643:N656"/>
    <mergeCell ref="M659:N672"/>
    <mergeCell ref="M675:N688"/>
    <mergeCell ref="M691:N704"/>
    <mergeCell ref="M739:N752"/>
    <mergeCell ref="M755:N768"/>
    <mergeCell ref="M771:N784"/>
    <mergeCell ref="M787:N800"/>
    <mergeCell ref="M835:N848"/>
    <mergeCell ref="M851:N864"/>
    <mergeCell ref="M867:N880"/>
    <mergeCell ref="M915:N928"/>
    <mergeCell ref="M931:N944"/>
    <mergeCell ref="M979:N992"/>
    <mergeCell ref="M995:N1010"/>
    <mergeCell ref="M1011:N1024"/>
    <mergeCell ref="M1027:N1040"/>
    <mergeCell ref="M1043:N1056"/>
    <mergeCell ref="M1059:N1072"/>
    <mergeCell ref="M1075:N1088"/>
    <mergeCell ref="M1091:N1104"/>
    <mergeCell ref="M1123:N1136"/>
    <mergeCell ref="M1139:N1152"/>
    <mergeCell ref="M1156:N1169"/>
    <mergeCell ref="M1172:N1185"/>
    <mergeCell ref="M1188:N1201"/>
    <mergeCell ref="M1204:N1217"/>
    <mergeCell ref="M1220:N1233"/>
    <mergeCell ref="M1252:N1265"/>
    <mergeCell ref="M1268:N1281"/>
    <mergeCell ref="M1332:N1345"/>
    <mergeCell ref="M1348:N1361"/>
    <mergeCell ref="M2:N2"/>
    <mergeCell ref="B2:D2"/>
    <mergeCell ref="F2:H2"/>
    <mergeCell ref="M1380:N1393"/>
    <mergeCell ref="M1396:N1409"/>
    <mergeCell ref="M1412:N1425"/>
    <mergeCell ref="M1428:N1441"/>
    <mergeCell ref="M1444:N1457"/>
    <mergeCell ref="M1460:N1473"/>
    <mergeCell ref="M1508:N1521"/>
    <mergeCell ref="M1524:N1537"/>
    <mergeCell ref="M1540:N1553"/>
    <mergeCell ref="M1556:N1569"/>
    <mergeCell ref="M1572:N1585"/>
    <mergeCell ref="M1588:N1601"/>
    <mergeCell ref="M1604:N1617"/>
    <mergeCell ref="M1620:N1633"/>
    <mergeCell ref="M1652:N1665"/>
    <mergeCell ref="M1668:N1681"/>
    <mergeCell ref="M1685:N1698"/>
    <mergeCell ref="M1701:N1714"/>
    <mergeCell ref="M1781:N1794"/>
    <mergeCell ref="M1830:N1843"/>
    <mergeCell ref="M1846:N1859"/>
    <mergeCell ref="M1879:N1892"/>
    <mergeCell ref="M1895:N1908"/>
    <mergeCell ref="M1911:N1924"/>
    <mergeCell ref="M1927:N1940"/>
    <mergeCell ref="M1943:N1956"/>
    <mergeCell ref="M1959:N1972"/>
    <mergeCell ref="M1975:N1988"/>
    <mergeCell ref="M1991:N2004"/>
    <mergeCell ref="M2007:N2020"/>
    <mergeCell ref="M2023:N2036"/>
    <mergeCell ref="M2039:N2052"/>
    <mergeCell ref="M2055:N2068"/>
    <mergeCell ref="M2071:N2084"/>
    <mergeCell ref="M2103:N2116"/>
    <mergeCell ref="M2119:N2132"/>
    <mergeCell ref="M2135:N2148"/>
    <mergeCell ref="M2167:N2180"/>
    <mergeCell ref="M2199:N2212"/>
    <mergeCell ref="M2215:N2228"/>
    <mergeCell ref="M707:N720"/>
    <mergeCell ref="M2263:N2276"/>
    <mergeCell ref="M2279:N2292"/>
    <mergeCell ref="M2295:N2308"/>
    <mergeCell ref="M2311:N2324"/>
    <mergeCell ref="M2343:N2356"/>
    <mergeCell ref="M2375:N2388"/>
    <mergeCell ref="M2391:N2404"/>
    <mergeCell ref="M2407:N2420"/>
    <mergeCell ref="M2423:N2436"/>
    <mergeCell ref="M2439:N2452"/>
    <mergeCell ref="M2455:N2468"/>
    <mergeCell ref="M2471:N2484"/>
    <mergeCell ref="M2487:N2500"/>
    <mergeCell ref="M2503:N2516"/>
    <mergeCell ref="M2519:N2532"/>
    <mergeCell ref="M2535:N2548"/>
    <mergeCell ref="M2599:N2612"/>
    <mergeCell ref="M2615:N2628"/>
    <mergeCell ref="M2631:N2644"/>
    <mergeCell ref="M2679:N2692"/>
    <mergeCell ref="M2695:N2708"/>
    <mergeCell ref="M2711:N2724"/>
    <mergeCell ref="M2776:N2789"/>
    <mergeCell ref="M2792:N2805"/>
    <mergeCell ref="M2824:N2837"/>
    <mergeCell ref="M2840:N2853"/>
    <mergeCell ref="M2872:N2885"/>
    <mergeCell ref="M2888:N2901"/>
    <mergeCell ref="M2904:N2917"/>
    <mergeCell ref="M2920:N2933"/>
    <mergeCell ref="M2936:N2949"/>
    <mergeCell ref="M2952:N2965"/>
    <mergeCell ref="M2968:N2981"/>
    <mergeCell ref="M2984:N2997"/>
    <mergeCell ref="M3000:N3013"/>
    <mergeCell ref="M3016:N3029"/>
    <mergeCell ref="M3033:N3046"/>
    <mergeCell ref="M3049:N3062"/>
    <mergeCell ref="M3065:N3078"/>
    <mergeCell ref="M3081:N3094"/>
    <mergeCell ref="M3097:N3110"/>
    <mergeCell ref="M3113:N3126"/>
    <mergeCell ref="M3129:N3142"/>
    <mergeCell ref="M3145:N3158"/>
    <mergeCell ref="M3161:N3174"/>
    <mergeCell ref="M3177:N3190"/>
    <mergeCell ref="M3209:N3222"/>
    <mergeCell ref="M3225:N3238"/>
    <mergeCell ref="M3257:N3270"/>
    <mergeCell ref="M3289:N3302"/>
    <mergeCell ref="M3337:N3350"/>
    <mergeCell ref="M3385:N3398"/>
    <mergeCell ref="M3401:N3414"/>
    <mergeCell ref="M3417:N3430"/>
    <mergeCell ref="M3433:N3446"/>
    <mergeCell ref="M3449:N3462"/>
    <mergeCell ref="M3465:N3478"/>
    <mergeCell ref="M3481:N3494"/>
    <mergeCell ref="M3497:N3510"/>
    <mergeCell ref="M3513:N3526"/>
    <mergeCell ref="M3545:N3558"/>
    <mergeCell ref="M3561:N3574"/>
    <mergeCell ref="M3577:N3590"/>
    <mergeCell ref="M3593:N3606"/>
    <mergeCell ref="F3619:H3627"/>
    <mergeCell ref="F3633:H3635"/>
    <mergeCell ref="F3641:H3643"/>
    <mergeCell ref="J2:L2"/>
    <mergeCell ref="A1:L1"/>
    <mergeCell ref="A3661:L3661"/>
    <mergeCell ref="A3662:L3662"/>
  </mergeCells>
  <pageMargins left="0.787401" right="0.787401" top="0.787401" bottom="0.787401" header="0.393701" footer="0.393701"/>
  <pageSetup firstPageNumber="1" fitToHeight="1" fitToWidth="1" scale="100" useFirstPageNumber="0" orientation="landscape" pageOrder="downThenOv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